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ACF77012-6D6A-452A-8304-66FE7EEC284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Sum'!$A$1:$G$56</definedName>
    <definedName name="regbal">'Year 1 Term Sum'!$F$49</definedName>
    <definedName name="regbalttd">'Year 1 Term Sum'!$F$49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5" l="1"/>
  <c r="E38" i="5"/>
  <c r="E37" i="5"/>
  <c r="F41" i="5" l="1"/>
  <c r="E32" i="5" l="1"/>
  <c r="E33" i="5"/>
  <c r="E26" i="5" l="1"/>
  <c r="E18" i="5"/>
  <c r="E17" i="5"/>
  <c r="E24" i="5"/>
  <c r="F34" i="5" l="1"/>
  <c r="F11" i="5"/>
  <c r="F47" i="5" l="1"/>
  <c r="F49" i="5" s="1"/>
</calcChain>
</file>

<file path=xl/sharedStrings.xml><?xml version="1.0" encoding="utf-8"?>
<sst xmlns="http://schemas.openxmlformats.org/spreadsheetml/2006/main" count="63" uniqueCount="54">
  <si>
    <t xml:space="preserve">Allowance for the Current Council Term      </t>
  </si>
  <si>
    <t>REGIONAL COUNCILLOR’S TERM ALLOWANCE STATEMENT</t>
  </si>
  <si>
    <t>2022 Expenses</t>
  </si>
  <si>
    <t>TEDJO, ALVIN</t>
  </si>
  <si>
    <t>2023 Expenses</t>
  </si>
  <si>
    <t>2024 Expenses</t>
  </si>
  <si>
    <t>2025 Expenses</t>
  </si>
  <si>
    <t>2026 Expenses</t>
  </si>
  <si>
    <t>Holiday Card to Residents</t>
  </si>
  <si>
    <t>Dec. 16, 2022</t>
  </si>
  <si>
    <t>FCM Annual Conference and Trade Show (Toronto, ON)</t>
  </si>
  <si>
    <t>May 25 - 28, 2023</t>
  </si>
  <si>
    <t>Feb. 17, 2023</t>
  </si>
  <si>
    <t>Promotional Items</t>
  </si>
  <si>
    <t>Jul. 24, 2023</t>
  </si>
  <si>
    <t>Aug. 2, 2023</t>
  </si>
  <si>
    <t>Summer 2023 Canvass Card</t>
  </si>
  <si>
    <t>Sticky Note Sheets</t>
  </si>
  <si>
    <t>May 11, 2023</t>
  </si>
  <si>
    <t>Ticket - 28th Annual Mississauga Arts Awards</t>
  </si>
  <si>
    <t>Jul. 26, 2023</t>
  </si>
  <si>
    <t>Sponsorship - Bell Box Painting</t>
  </si>
  <si>
    <t>Donation - Rainbow Sauga Alliance Merry Mingle Holiday Social</t>
  </si>
  <si>
    <t>Dec. 17, 2023</t>
  </si>
  <si>
    <t>AMO AGM &amp; Annual Conference (London, ON)</t>
  </si>
  <si>
    <t>Aug. 20 - 23, 2023</t>
  </si>
  <si>
    <t>Jun. 6 - 8, 2023</t>
  </si>
  <si>
    <t>Tickets to Conservation Halton Gala</t>
  </si>
  <si>
    <t>May 31, 2023</t>
  </si>
  <si>
    <t>Jun. 22, 2023</t>
  </si>
  <si>
    <t>Jun. 30, 2023</t>
  </si>
  <si>
    <t>Great Lakes St. Lawrence Cities Initiative Conference</t>
  </si>
  <si>
    <t>Supplies for Community Events</t>
  </si>
  <si>
    <t>Canada Day Flags</t>
  </si>
  <si>
    <t>2023 Regional Newsletter*</t>
  </si>
  <si>
    <t>*Relates to newsletter expenses covered through Regional Corporate accounts.</t>
  </si>
  <si>
    <t>Dec. 29, 2023</t>
  </si>
  <si>
    <t>Donation - Walk the Walk</t>
  </si>
  <si>
    <t>Tickets - Credit Vally Conservation</t>
  </si>
  <si>
    <t>Tickets - MACsquerade</t>
  </si>
  <si>
    <t>Room Rental for Community Safety Meeting with Police</t>
  </si>
  <si>
    <t>Tickets - BridgeWay Gala</t>
  </si>
  <si>
    <t>Roadside Advertisement Community Safety Meeting with Police</t>
  </si>
  <si>
    <t>Transportation to GLSL Cities Conference (Ottawa, ON)</t>
  </si>
  <si>
    <t>Term To Date Expenses for November 17, 2022 to November 30, 2026</t>
  </si>
  <si>
    <t>Heart House Hospice Golf Hole Sponsorship</t>
  </si>
  <si>
    <t>Aug. 18 - 21, 2024</t>
  </si>
  <si>
    <t>Feb. 4, 2024</t>
  </si>
  <si>
    <t>Summer Fest Inflatables</t>
  </si>
  <si>
    <t>AMO AGM &amp; Annual Conference (Ottawa, ON)</t>
  </si>
  <si>
    <t>Greeting Cards and postage</t>
  </si>
  <si>
    <t>Tent, Banners and Décor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</si>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</sst>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0" fillId="0" borderId="0" xfId="0" applyBorder="1"/>
    <xf numFmtId="164" fontId="3" fillId="0" borderId="1" xfId="2" applyFont="1" applyBorder="1"/>
    <xf numFmtId="0" fontId="0" fillId="0" borderId="1" xfId="0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4" xfId="0" applyNumberFormat="1" applyFont="1" applyBorder="1"/>
    <xf numFmtId="0" fontId="3" fillId="0" borderId="0" xfId="0" quotePrefix="1" applyFont="1"/>
    <xf numFmtId="0" fontId="3" fillId="0" borderId="0" xfId="3" applyFont="1"/>
    <xf numFmtId="0" fontId="3" fillId="0" borderId="0" xfId="3" quotePrefix="1" applyFont="1"/>
    <xf numFmtId="165" fontId="3" fillId="0" borderId="0" xfId="1" applyFont="1"/>
    <xf numFmtId="0" fontId="1" fillId="0" borderId="0" xfId="3"/>
    <xf numFmtId="165" fontId="3" fillId="0" borderId="4" xfId="1" applyFont="1" applyBorder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8BF4E160-9E5C-462B-9CA3-44A489783767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57"/>
  <sheetViews>
    <sheetView showZeros="0" tabSelected="1" zoomScale="90" zoomScaleNormal="90" workbookViewId="0">
      <selection activeCell="A50" sqref="A50"/>
    </sheetView>
  </sheetViews>
  <sheetFormatPr defaultRowHeight="12.75" x14ac:dyDescent="0.2"/>
  <cols>
    <col min="1" max="1" width="19.42578125" customWidth="1"/>
    <col min="2" max="2" width="57.140625" customWidth="1"/>
    <col min="3" max="3" width="19.855468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38" t="s">
        <v>1</v>
      </c>
      <c r="B1" s="38"/>
      <c r="C1" s="38"/>
      <c r="D1" s="38"/>
      <c r="E1" s="38"/>
      <c r="F1" s="38"/>
      <c r="G1" s="38"/>
    </row>
    <row r="3" spans="1:7" ht="15.75" x14ac:dyDescent="0.25">
      <c r="A3" s="39" t="s">
        <v>3</v>
      </c>
      <c r="B3" s="40"/>
      <c r="C3" s="40"/>
      <c r="D3" s="40"/>
      <c r="E3" s="40"/>
      <c r="F3" s="40"/>
      <c r="G3" s="40"/>
    </row>
    <row r="5" spans="1:7" ht="15.6" customHeight="1" x14ac:dyDescent="0.25">
      <c r="A5" s="40" t="s">
        <v>52</v>
      </c>
      <c r="B5" s="40"/>
      <c r="C5" s="40"/>
      <c r="D5" s="40"/>
      <c r="E5" s="40"/>
      <c r="F5" s="40"/>
    </row>
    <row r="7" spans="1:7" ht="15" x14ac:dyDescent="0.25">
      <c r="A7" s="24" t="s">
        <v>0</v>
      </c>
      <c r="B7" s="2"/>
      <c r="C7" s="2"/>
      <c r="D7" s="2"/>
      <c r="E7" s="2"/>
      <c r="F7" s="23">
        <v>27560</v>
      </c>
    </row>
    <row r="8" spans="1:7" ht="14.25" x14ac:dyDescent="0.2">
      <c r="A8" s="2"/>
      <c r="B8" s="2"/>
      <c r="C8" s="2"/>
      <c r="D8" s="2"/>
      <c r="E8" s="2"/>
      <c r="F8" s="2"/>
      <c r="G8" s="4"/>
    </row>
    <row r="9" spans="1:7" ht="15" x14ac:dyDescent="0.25">
      <c r="A9" s="5" t="s">
        <v>2</v>
      </c>
      <c r="B9" s="2"/>
      <c r="C9" s="2"/>
      <c r="D9" s="2"/>
      <c r="E9" s="2"/>
      <c r="F9" s="2">
        <v>0</v>
      </c>
      <c r="G9" s="4"/>
    </row>
    <row r="10" spans="1:7" ht="14.25" x14ac:dyDescent="0.2">
      <c r="A10" s="2" t="s">
        <v>8</v>
      </c>
      <c r="B10" s="2"/>
      <c r="C10" s="32" t="s">
        <v>9</v>
      </c>
      <c r="D10" s="2"/>
      <c r="E10" s="3">
        <v>2625.3</v>
      </c>
      <c r="F10" s="2"/>
      <c r="G10" s="4"/>
    </row>
    <row r="11" spans="1:7" ht="15" x14ac:dyDescent="0.25">
      <c r="A11" s="5"/>
      <c r="B11" s="2"/>
      <c r="C11" s="2"/>
      <c r="D11" s="2"/>
      <c r="E11" s="2"/>
      <c r="F11" s="31">
        <f>SUM(E10)</f>
        <v>2625.3</v>
      </c>
      <c r="G11" s="4"/>
    </row>
    <row r="12" spans="1:7" ht="15" x14ac:dyDescent="0.25">
      <c r="A12" s="5"/>
      <c r="B12" s="2"/>
      <c r="C12" s="2"/>
      <c r="D12" s="2"/>
      <c r="E12" s="2"/>
      <c r="F12" s="2"/>
      <c r="G12" s="4"/>
    </row>
    <row r="13" spans="1:7" ht="15" x14ac:dyDescent="0.25">
      <c r="A13" s="5" t="s">
        <v>4</v>
      </c>
      <c r="B13" s="2"/>
      <c r="C13" s="2"/>
      <c r="D13" s="2"/>
      <c r="E13" s="2"/>
      <c r="F13" s="2"/>
      <c r="G13" s="4"/>
    </row>
    <row r="14" spans="1:7" ht="14.25" x14ac:dyDescent="0.2">
      <c r="A14" s="2" t="s">
        <v>13</v>
      </c>
      <c r="B14" s="2"/>
      <c r="C14" s="32" t="s">
        <v>12</v>
      </c>
      <c r="D14" s="2"/>
      <c r="E14" s="3">
        <v>2597.4299999999998</v>
      </c>
      <c r="F14" s="2"/>
      <c r="G14" s="4"/>
    </row>
    <row r="15" spans="1:7" ht="14.25" x14ac:dyDescent="0.2">
      <c r="A15" s="2" t="s">
        <v>19</v>
      </c>
      <c r="B15" s="2"/>
      <c r="C15" s="32" t="s">
        <v>18</v>
      </c>
      <c r="D15" s="2"/>
      <c r="E15" s="35">
        <v>90</v>
      </c>
      <c r="F15" s="2"/>
      <c r="G15" s="4"/>
    </row>
    <row r="16" spans="1:7" ht="14.25" x14ac:dyDescent="0.2">
      <c r="A16" s="33" t="s">
        <v>10</v>
      </c>
      <c r="B16" s="33"/>
      <c r="C16" s="34" t="s">
        <v>11</v>
      </c>
      <c r="D16" s="2"/>
      <c r="E16" s="35">
        <v>1015.06</v>
      </c>
      <c r="F16" s="2"/>
      <c r="G16" s="4"/>
    </row>
    <row r="17" spans="1:7" ht="14.25" x14ac:dyDescent="0.2">
      <c r="A17" s="33" t="s">
        <v>27</v>
      </c>
      <c r="B17" s="33"/>
      <c r="C17" s="32" t="s">
        <v>28</v>
      </c>
      <c r="D17" s="2"/>
      <c r="E17" s="35">
        <f>202.61</f>
        <v>202.61</v>
      </c>
      <c r="F17" s="2"/>
      <c r="G17" s="4"/>
    </row>
    <row r="18" spans="1:7" ht="14.25" x14ac:dyDescent="0.2">
      <c r="A18" s="33" t="s">
        <v>31</v>
      </c>
      <c r="B18" s="33"/>
      <c r="C18" s="34" t="s">
        <v>26</v>
      </c>
      <c r="D18" s="2"/>
      <c r="E18" s="35">
        <f>33.9+962.4+13.59+41.17+759.14</f>
        <v>1810.1999999999998</v>
      </c>
      <c r="F18" s="2"/>
      <c r="G18" s="4"/>
    </row>
    <row r="19" spans="1:7" ht="14.25" x14ac:dyDescent="0.2">
      <c r="A19" s="33" t="s">
        <v>32</v>
      </c>
      <c r="B19" s="33"/>
      <c r="C19" s="34" t="s">
        <v>29</v>
      </c>
      <c r="D19" s="2"/>
      <c r="E19" s="35">
        <v>316.83999999999997</v>
      </c>
      <c r="F19" s="2"/>
      <c r="G19" s="4"/>
    </row>
    <row r="20" spans="1:7" ht="14.25" x14ac:dyDescent="0.2">
      <c r="A20" s="33" t="s">
        <v>33</v>
      </c>
      <c r="B20" s="33"/>
      <c r="C20" s="34" t="s">
        <v>30</v>
      </c>
      <c r="D20" s="2"/>
      <c r="E20" s="35">
        <v>39.659999999999997</v>
      </c>
      <c r="F20" s="2"/>
      <c r="G20" s="4"/>
    </row>
    <row r="21" spans="1:7" ht="14.25" x14ac:dyDescent="0.2">
      <c r="A21" s="33" t="s">
        <v>16</v>
      </c>
      <c r="B21" s="33"/>
      <c r="C21" s="34" t="s">
        <v>14</v>
      </c>
      <c r="D21" s="2"/>
      <c r="E21" s="35">
        <v>763.2</v>
      </c>
      <c r="F21" s="2"/>
      <c r="G21" s="4"/>
    </row>
    <row r="22" spans="1:7" ht="14.25" x14ac:dyDescent="0.2">
      <c r="A22" s="33" t="s">
        <v>21</v>
      </c>
      <c r="B22" s="33"/>
      <c r="C22" s="34" t="s">
        <v>20</v>
      </c>
      <c r="D22" s="2"/>
      <c r="E22" s="35">
        <v>500</v>
      </c>
      <c r="F22" s="2"/>
      <c r="G22" s="4"/>
    </row>
    <row r="23" spans="1:7" ht="14.25" x14ac:dyDescent="0.2">
      <c r="A23" s="33" t="s">
        <v>17</v>
      </c>
      <c r="B23" s="33"/>
      <c r="C23" s="34" t="s">
        <v>15</v>
      </c>
      <c r="D23" s="2"/>
      <c r="E23" s="35">
        <v>636</v>
      </c>
      <c r="F23" s="2"/>
      <c r="G23" s="4"/>
    </row>
    <row r="24" spans="1:7" ht="14.25" x14ac:dyDescent="0.2">
      <c r="A24" s="33" t="s">
        <v>24</v>
      </c>
      <c r="B24" s="33"/>
      <c r="C24" s="34" t="s">
        <v>25</v>
      </c>
      <c r="D24" s="2"/>
      <c r="E24" s="35">
        <f>951.46+4.51+6.81+9.9+5.4</f>
        <v>978.07999999999993</v>
      </c>
      <c r="F24" s="2"/>
      <c r="G24" s="4"/>
    </row>
    <row r="25" spans="1:7" ht="14.25" x14ac:dyDescent="0.2">
      <c r="A25" s="2" t="s">
        <v>22</v>
      </c>
      <c r="B25" s="33"/>
      <c r="C25" s="32" t="s">
        <v>23</v>
      </c>
      <c r="D25" s="2"/>
      <c r="E25" s="35">
        <v>500</v>
      </c>
      <c r="F25" s="2"/>
      <c r="G25" s="4"/>
    </row>
    <row r="26" spans="1:7" ht="14.25" x14ac:dyDescent="0.2">
      <c r="A26" s="2" t="s">
        <v>43</v>
      </c>
      <c r="B26" s="33"/>
      <c r="C26" s="32" t="s">
        <v>36</v>
      </c>
      <c r="D26" s="2"/>
      <c r="E26" s="35">
        <f>191.31+408.07</f>
        <v>599.38</v>
      </c>
      <c r="F26" s="2"/>
      <c r="G26" s="4"/>
    </row>
    <row r="27" spans="1:7" ht="14.25" x14ac:dyDescent="0.2">
      <c r="A27" s="2" t="s">
        <v>37</v>
      </c>
      <c r="B27" s="33"/>
      <c r="C27" s="32" t="s">
        <v>36</v>
      </c>
      <c r="D27" s="2"/>
      <c r="E27" s="35">
        <v>500</v>
      </c>
      <c r="F27" s="2"/>
      <c r="G27" s="4"/>
    </row>
    <row r="28" spans="1:7" ht="14.25" x14ac:dyDescent="0.2">
      <c r="A28" s="2" t="s">
        <v>38</v>
      </c>
      <c r="B28" s="33"/>
      <c r="C28" s="32" t="s">
        <v>36</v>
      </c>
      <c r="D28" s="2"/>
      <c r="E28" s="35">
        <v>900.53</v>
      </c>
      <c r="F28" s="2"/>
      <c r="G28" s="4"/>
    </row>
    <row r="29" spans="1:7" ht="14.25" x14ac:dyDescent="0.2">
      <c r="A29" s="2" t="s">
        <v>39</v>
      </c>
      <c r="B29" s="33"/>
      <c r="C29" s="32" t="s">
        <v>36</v>
      </c>
      <c r="D29" s="2"/>
      <c r="E29" s="35">
        <v>338.08</v>
      </c>
      <c r="F29" s="2"/>
      <c r="G29" s="4"/>
    </row>
    <row r="30" spans="1:7" ht="14.25" x14ac:dyDescent="0.2">
      <c r="A30" s="2" t="s">
        <v>45</v>
      </c>
      <c r="B30" s="33"/>
      <c r="C30" s="32" t="s">
        <v>36</v>
      </c>
      <c r="D30" s="2"/>
      <c r="E30" s="35">
        <v>450.27</v>
      </c>
      <c r="F30" s="2"/>
      <c r="G30" s="4"/>
    </row>
    <row r="31" spans="1:7" ht="14.25" x14ac:dyDescent="0.2">
      <c r="A31" s="2" t="s">
        <v>41</v>
      </c>
      <c r="B31" s="33"/>
      <c r="C31" s="32" t="s">
        <v>36</v>
      </c>
      <c r="D31" s="2"/>
      <c r="E31" s="35">
        <v>180.11</v>
      </c>
      <c r="F31" s="2"/>
      <c r="G31" s="4"/>
    </row>
    <row r="32" spans="1:7" ht="14.25" x14ac:dyDescent="0.2">
      <c r="A32" s="2" t="s">
        <v>40</v>
      </c>
      <c r="B32" s="33"/>
      <c r="C32" s="32" t="s">
        <v>36</v>
      </c>
      <c r="D32" s="2"/>
      <c r="E32" s="35">
        <f>213.93</f>
        <v>213.93</v>
      </c>
      <c r="F32" s="2"/>
      <c r="G32" s="4"/>
    </row>
    <row r="33" spans="1:9" ht="14.25" x14ac:dyDescent="0.2">
      <c r="A33" s="2" t="s">
        <v>42</v>
      </c>
      <c r="B33" s="33"/>
      <c r="C33" s="32" t="s">
        <v>36</v>
      </c>
      <c r="D33" s="2"/>
      <c r="E33" s="35">
        <f>142.45+142.45+142.45</f>
        <v>427.34999999999997</v>
      </c>
      <c r="F33" s="2"/>
      <c r="G33" s="4"/>
    </row>
    <row r="34" spans="1:9" ht="15" x14ac:dyDescent="0.25">
      <c r="A34" s="5"/>
      <c r="B34" s="2"/>
      <c r="C34" s="2"/>
      <c r="D34" s="2"/>
      <c r="E34" s="2"/>
      <c r="F34" s="31">
        <f>SUM(E14:E33)</f>
        <v>13058.73</v>
      </c>
      <c r="G34" s="4"/>
    </row>
    <row r="35" spans="1:9" ht="14.25" x14ac:dyDescent="0.2">
      <c r="A35" s="2"/>
      <c r="B35" s="2"/>
      <c r="C35" s="2"/>
      <c r="D35" s="2"/>
      <c r="E35" s="2"/>
      <c r="F35" s="26"/>
      <c r="G35" s="4"/>
      <c r="H35" s="27"/>
      <c r="I35" s="27"/>
    </row>
    <row r="36" spans="1:9" ht="15.75" x14ac:dyDescent="0.25">
      <c r="A36" s="5" t="s">
        <v>5</v>
      </c>
      <c r="B36" s="18"/>
      <c r="C36" s="34"/>
      <c r="D36" s="2"/>
      <c r="E36" s="2"/>
      <c r="F36" s="2"/>
      <c r="G36" s="4"/>
    </row>
    <row r="37" spans="1:9" ht="15.75" x14ac:dyDescent="0.25">
      <c r="A37" s="2" t="s">
        <v>50</v>
      </c>
      <c r="B37" s="18"/>
      <c r="C37" s="34" t="s">
        <v>47</v>
      </c>
      <c r="D37" s="2"/>
      <c r="E37" s="3">
        <f>1922.2+2413.71</f>
        <v>4335.91</v>
      </c>
      <c r="F37" s="2"/>
      <c r="G37" s="4"/>
    </row>
    <row r="38" spans="1:9" ht="15.75" x14ac:dyDescent="0.25">
      <c r="A38" s="2" t="s">
        <v>51</v>
      </c>
      <c r="B38" s="18"/>
      <c r="C38" s="34" t="s">
        <v>47</v>
      </c>
      <c r="D38" s="2"/>
      <c r="E38" s="35">
        <f>1399.2+295.1+376.51+320.54</f>
        <v>2391.3500000000004</v>
      </c>
      <c r="F38" s="2"/>
      <c r="G38" s="4"/>
    </row>
    <row r="39" spans="1:9" ht="15.75" x14ac:dyDescent="0.25">
      <c r="A39" s="2" t="s">
        <v>48</v>
      </c>
      <c r="B39" s="18"/>
      <c r="C39" s="34" t="s">
        <v>47</v>
      </c>
      <c r="D39" s="2"/>
      <c r="E39" s="35">
        <v>3819.87</v>
      </c>
      <c r="F39" s="2"/>
      <c r="G39" s="4"/>
    </row>
    <row r="40" spans="1:9" ht="14.25" x14ac:dyDescent="0.2">
      <c r="A40" s="33" t="s">
        <v>49</v>
      </c>
      <c r="B40" s="2"/>
      <c r="C40" s="34" t="s">
        <v>46</v>
      </c>
      <c r="D40" s="2"/>
      <c r="E40" s="35">
        <f>881.77+739.61-292.54</f>
        <v>1328.8400000000001</v>
      </c>
      <c r="F40" s="35"/>
      <c r="G40" s="4"/>
    </row>
    <row r="41" spans="1:9" ht="15.75" x14ac:dyDescent="0.25">
      <c r="A41" s="5"/>
      <c r="B41" s="18"/>
      <c r="C41" s="19"/>
      <c r="D41" s="2"/>
      <c r="E41" s="35"/>
      <c r="F41" s="37">
        <f>SUM(E37:E40)</f>
        <v>11875.970000000001</v>
      </c>
      <c r="G41" s="4"/>
    </row>
    <row r="42" spans="1:9" ht="15.75" customHeight="1" x14ac:dyDescent="0.25">
      <c r="A42" s="2"/>
      <c r="B42" s="2"/>
      <c r="C42" s="2"/>
      <c r="D42" s="29"/>
      <c r="E42" s="20"/>
      <c r="F42" s="6"/>
      <c r="G42" s="4"/>
      <c r="I42" s="27"/>
    </row>
    <row r="43" spans="1:9" ht="15.75" customHeight="1" x14ac:dyDescent="0.25">
      <c r="A43" s="5" t="s">
        <v>6</v>
      </c>
      <c r="B43" s="18"/>
      <c r="C43" s="19"/>
      <c r="D43" s="2"/>
      <c r="E43" s="2"/>
      <c r="F43" s="2"/>
      <c r="G43" s="4"/>
      <c r="I43" s="27"/>
    </row>
    <row r="44" spans="1:9" ht="15.75" customHeight="1" x14ac:dyDescent="0.25">
      <c r="D44" s="30"/>
      <c r="E44" s="22"/>
      <c r="F44" s="6"/>
      <c r="G44" s="4"/>
      <c r="I44" s="27"/>
    </row>
    <row r="45" spans="1:9" ht="15.75" customHeight="1" x14ac:dyDescent="0.25">
      <c r="A45" s="5" t="s">
        <v>7</v>
      </c>
      <c r="D45" s="30"/>
      <c r="E45" s="22"/>
      <c r="F45" s="6"/>
      <c r="G45" s="4"/>
      <c r="I45" s="27"/>
    </row>
    <row r="46" spans="1:9" ht="15.75" customHeight="1" x14ac:dyDescent="0.25">
      <c r="A46" s="2"/>
      <c r="B46" s="2"/>
      <c r="C46" s="2"/>
      <c r="D46" s="28"/>
      <c r="E46" s="20"/>
      <c r="F46" s="6"/>
      <c r="G46" s="4"/>
      <c r="I46" s="27"/>
    </row>
    <row r="47" spans="1:9" ht="15.75" customHeight="1" x14ac:dyDescent="0.25">
      <c r="A47" s="25" t="s">
        <v>44</v>
      </c>
      <c r="B47" s="2"/>
      <c r="C47" s="2"/>
      <c r="E47" s="20"/>
      <c r="F47" s="12">
        <f>SUM(F11:F41)</f>
        <v>27560</v>
      </c>
    </row>
    <row r="48" spans="1:9" ht="15.75" customHeight="1" x14ac:dyDescent="0.2">
      <c r="A48" s="2"/>
      <c r="B48" s="2"/>
      <c r="C48" s="2"/>
      <c r="D48" s="2"/>
      <c r="E48" s="2"/>
      <c r="F48" s="4"/>
    </row>
    <row r="49" spans="1:7" ht="15.75" customHeight="1" thickBot="1" x14ac:dyDescent="0.3">
      <c r="A49" s="5" t="s">
        <v>53</v>
      </c>
      <c r="B49" s="2"/>
      <c r="D49" s="20"/>
      <c r="E49" s="21"/>
      <c r="F49" s="7">
        <f>SUM(F7-F47)</f>
        <v>0</v>
      </c>
    </row>
    <row r="50" spans="1:7" ht="15.75" thickTop="1" x14ac:dyDescent="0.25">
      <c r="A50" s="2"/>
      <c r="B50" s="2"/>
      <c r="C50" s="5"/>
      <c r="D50" s="5"/>
      <c r="E50" s="5"/>
      <c r="F50" s="5"/>
      <c r="G50" s="8"/>
    </row>
    <row r="51" spans="1:7" ht="15.75" thickBot="1" x14ac:dyDescent="0.3">
      <c r="A51" s="9"/>
      <c r="B51" s="9"/>
      <c r="C51" s="10"/>
      <c r="D51" s="10"/>
      <c r="E51" s="10"/>
      <c r="F51" s="10"/>
      <c r="G51" s="11"/>
    </row>
    <row r="52" spans="1:7" ht="15" x14ac:dyDescent="0.25">
      <c r="A52" s="16"/>
      <c r="B52" s="16"/>
      <c r="C52" s="17"/>
      <c r="D52" s="17"/>
      <c r="E52" s="17"/>
      <c r="F52" s="17"/>
      <c r="G52" s="8"/>
    </row>
    <row r="53" spans="1:7" ht="15" x14ac:dyDescent="0.25">
      <c r="A53" s="2" t="s">
        <v>34</v>
      </c>
      <c r="B53" s="16"/>
      <c r="C53" s="17"/>
      <c r="D53" s="17"/>
      <c r="E53" s="17"/>
      <c r="F53" s="6">
        <v>5829.8315519999996</v>
      </c>
      <c r="G53" s="8"/>
    </row>
    <row r="54" spans="1:7" ht="15" x14ac:dyDescent="0.25">
      <c r="A54" s="5"/>
      <c r="B54" s="16"/>
      <c r="C54" s="17"/>
      <c r="D54" s="17"/>
      <c r="E54" s="17"/>
      <c r="F54" s="17"/>
      <c r="G54" s="8"/>
    </row>
    <row r="55" spans="1:7" ht="15" x14ac:dyDescent="0.25">
      <c r="A55" s="36" t="s">
        <v>35</v>
      </c>
      <c r="B55" s="16"/>
      <c r="C55" s="17"/>
      <c r="D55" s="17"/>
      <c r="E55" s="17"/>
      <c r="F55" s="17"/>
      <c r="G55" s="8"/>
    </row>
    <row r="56" spans="1:7" s="13" customFormat="1" ht="15.75" thickBot="1" x14ac:dyDescent="0.3">
      <c r="A56" s="9"/>
      <c r="B56" s="10"/>
      <c r="C56" s="10"/>
      <c r="D56" s="10"/>
      <c r="E56" s="14"/>
      <c r="F56" s="15"/>
      <c r="G56" s="14"/>
    </row>
    <row r="57" spans="1:7" ht="14.25" x14ac:dyDescent="0.2">
      <c r="A57" s="2"/>
      <c r="B57" s="2"/>
      <c r="C57" s="2"/>
      <c r="D57" s="2"/>
      <c r="E57" s="2"/>
      <c r="F57" s="2"/>
      <c r="G57" s="2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2" orientation="portrait" r:id="rId1"/>
  <headerFooter alignWithMargins="0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