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peelregionca.sharepoint.com/teams/ext-A412/Shared Documents/Policy and Funding Administration/"/>
    </mc:Choice>
  </mc:AlternateContent>
  <xr:revisionPtr revIDLastSave="596" documentId="8_{1D9A0F46-0A21-44E3-B3C0-87C5952B4633}" xr6:coauthVersionLast="47" xr6:coauthVersionMax="47" xr10:uidLastSave="{BFF12AE8-E161-4221-9AC5-43BE7CE004A5}"/>
  <workbookProtection workbookAlgorithmName="SHA-512" workbookHashValue="T0iH6yNl/61WSO2GRgduvbqsGjIwC4UXA65YTC5m5eqbX2egotppgKZ9+y9n2GXVPQlVk8uunjWDTz1VVKg0Pg==" workbookSaltValue="R6ZP317Z80yBb22U7oIBBw==" workbookSpinCount="100000" lockStructure="1"/>
  <bookViews>
    <workbookView xWindow="-120" yWindow="-16320" windowWidth="29040" windowHeight="15840" tabRatio="915" xr2:uid="{38AAD0A2-F6AD-472F-BFDF-5C86B80DDF95}"/>
  </bookViews>
  <sheets>
    <sheet name="1. Program Description" sheetId="24" r:id="rId1"/>
    <sheet name="Completeness Checklist" sheetId="19" r:id="rId2"/>
    <sheet name="2. Provider Information" sheetId="25" r:id="rId3"/>
    <sheet name=" 3. Base Fees &amp; Registration" sheetId="1" r:id="rId4"/>
    <sheet name="4. Days of Closure" sheetId="12" r:id="rId5"/>
    <sheet name="5a. Staffing Worksheet" sheetId="20" r:id="rId6"/>
    <sheet name="5b. Staffing Summary" sheetId="2" r:id="rId7"/>
    <sheet name="6. Financial Reporting" sheetId="14" r:id="rId8"/>
    <sheet name="6b.Matrix" sheetId="23" state="hidden" r:id="rId9"/>
    <sheet name="7. Start-up Grant" sheetId="21" r:id="rId10"/>
  </sheets>
  <definedNames>
    <definedName name="_xlnm.Print_Area" localSheetId="7">'6. Financial Reporting'!$B$3:$O$66</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8" i="19" l="1"/>
  <c r="O9" i="25"/>
  <c r="F7" i="2"/>
  <c r="H7" i="2"/>
  <c r="J7" i="2"/>
  <c r="F8" i="2"/>
  <c r="H8" i="2"/>
  <c r="J8" i="2"/>
  <c r="F9" i="2"/>
  <c r="H9" i="2"/>
  <c r="J9" i="2"/>
  <c r="F10" i="2"/>
  <c r="H10" i="2"/>
  <c r="J10" i="2"/>
  <c r="F13" i="2"/>
  <c r="H13" i="2"/>
  <c r="J13" i="2"/>
  <c r="F14" i="2"/>
  <c r="H14" i="2"/>
  <c r="J14" i="2"/>
  <c r="F15" i="2"/>
  <c r="H15" i="2"/>
  <c r="J15" i="2"/>
  <c r="H16" i="2"/>
  <c r="F16" i="2"/>
  <c r="J16" i="2"/>
  <c r="M16" i="2"/>
  <c r="G27" i="19"/>
  <c r="C7" i="2"/>
  <c r="L7" i="2"/>
  <c r="J10" i="12"/>
  <c r="G26" i="19"/>
  <c r="K12" i="1"/>
  <c r="E12" i="19"/>
  <c r="E11" i="19"/>
  <c r="C7" i="1"/>
  <c r="C4" i="1"/>
  <c r="E17" i="24"/>
  <c r="C5" i="24"/>
  <c r="G21" i="19"/>
  <c r="E19" i="24"/>
  <c r="L13" i="25"/>
  <c r="G30" i="25"/>
  <c r="L30" i="25"/>
  <c r="G22" i="19"/>
  <c r="D30" i="25"/>
  <c r="F30" i="25"/>
  <c r="B1" i="25"/>
  <c r="G17" i="25"/>
  <c r="B13" i="25"/>
  <c r="H52" i="24"/>
  <c r="L14" i="21"/>
  <c r="L13" i="21"/>
  <c r="L12" i="21"/>
  <c r="G4" i="21"/>
  <c r="G3" i="21"/>
  <c r="C61" i="14"/>
  <c r="C46" i="14"/>
  <c r="L15" i="21"/>
  <c r="G19" i="19"/>
  <c r="D18" i="19"/>
  <c r="B3" i="14"/>
  <c r="B4" i="12"/>
  <c r="G20" i="19"/>
  <c r="G18" i="19"/>
  <c r="G17" i="19"/>
  <c r="B19" i="25"/>
  <c r="C15" i="25"/>
  <c r="C13" i="25"/>
  <c r="E10" i="19"/>
  <c r="E9" i="19"/>
  <c r="E10" i="24"/>
  <c r="B3" i="25"/>
  <c r="E20" i="23"/>
  <c r="H20" i="23"/>
  <c r="C57" i="14"/>
  <c r="C52" i="14"/>
  <c r="E17" i="23"/>
  <c r="H17" i="23"/>
  <c r="G38" i="21"/>
  <c r="F12" i="1"/>
  <c r="L12" i="1"/>
  <c r="K16" i="1"/>
  <c r="K17" i="1"/>
  <c r="K18" i="1"/>
  <c r="K19" i="1"/>
  <c r="K20" i="1"/>
  <c r="K21" i="1"/>
  <c r="K22" i="1"/>
  <c r="K23" i="1"/>
  <c r="K24" i="1"/>
  <c r="K25" i="1"/>
  <c r="K26" i="1"/>
  <c r="K27" i="1"/>
  <c r="K28" i="1"/>
  <c r="J13" i="1"/>
  <c r="K13" i="1"/>
  <c r="J14" i="1"/>
  <c r="K14" i="1"/>
  <c r="J15" i="1"/>
  <c r="K15" i="1"/>
  <c r="J16" i="1"/>
  <c r="J17" i="1"/>
  <c r="J18" i="1"/>
  <c r="J19" i="1"/>
  <c r="J20" i="1"/>
  <c r="J21" i="1"/>
  <c r="J22" i="1"/>
  <c r="J23" i="1"/>
  <c r="J24" i="1"/>
  <c r="J25" i="1"/>
  <c r="J26" i="1"/>
  <c r="J27" i="1"/>
  <c r="J28" i="1"/>
  <c r="J12" i="1"/>
  <c r="K17" i="20"/>
  <c r="L17" i="20"/>
  <c r="F13" i="1"/>
  <c r="F14" i="1"/>
  <c r="F15" i="1"/>
  <c r="F16" i="1"/>
  <c r="F17" i="1"/>
  <c r="L107" i="20"/>
  <c r="M107" i="20"/>
  <c r="K107" i="20"/>
  <c r="N107" i="20"/>
  <c r="L106" i="20"/>
  <c r="M106" i="20"/>
  <c r="K106" i="20"/>
  <c r="N106" i="20"/>
  <c r="L105" i="20"/>
  <c r="M105" i="20"/>
  <c r="K105" i="20"/>
  <c r="N105" i="20"/>
  <c r="L104" i="20"/>
  <c r="M104" i="20"/>
  <c r="K104" i="20"/>
  <c r="N104" i="20"/>
  <c r="L103" i="20"/>
  <c r="M103" i="20"/>
  <c r="K103" i="20"/>
  <c r="N103" i="20"/>
  <c r="L102" i="20"/>
  <c r="M102" i="20"/>
  <c r="K102" i="20"/>
  <c r="N102" i="20"/>
  <c r="L101" i="20"/>
  <c r="M101" i="20"/>
  <c r="K101" i="20"/>
  <c r="N101" i="20"/>
  <c r="L100" i="20"/>
  <c r="M100" i="20"/>
  <c r="K100" i="20"/>
  <c r="N100" i="20"/>
  <c r="L99" i="20"/>
  <c r="M99" i="20"/>
  <c r="K99" i="20"/>
  <c r="N99" i="20"/>
  <c r="L98" i="20"/>
  <c r="M98" i="20"/>
  <c r="K98" i="20"/>
  <c r="N98" i="20"/>
  <c r="L97" i="20"/>
  <c r="M97" i="20"/>
  <c r="K97" i="20"/>
  <c r="N97" i="20"/>
  <c r="L96" i="20"/>
  <c r="M96" i="20"/>
  <c r="K96" i="20"/>
  <c r="N96" i="20"/>
  <c r="L95" i="20"/>
  <c r="M95" i="20"/>
  <c r="K95" i="20"/>
  <c r="N95" i="20"/>
  <c r="L94" i="20"/>
  <c r="M94" i="20"/>
  <c r="K94" i="20"/>
  <c r="N94" i="20"/>
  <c r="L93" i="20"/>
  <c r="M93" i="20"/>
  <c r="K93" i="20"/>
  <c r="N93" i="20"/>
  <c r="L92" i="20"/>
  <c r="M92" i="20"/>
  <c r="K92" i="20"/>
  <c r="N92" i="20"/>
  <c r="L91" i="20"/>
  <c r="M91" i="20"/>
  <c r="K91" i="20"/>
  <c r="N91" i="20"/>
  <c r="L90" i="20"/>
  <c r="M90" i="20"/>
  <c r="K90" i="20"/>
  <c r="N90" i="20"/>
  <c r="L89" i="20"/>
  <c r="M89" i="20"/>
  <c r="K89" i="20"/>
  <c r="N89" i="20"/>
  <c r="L88" i="20"/>
  <c r="M88" i="20"/>
  <c r="K88" i="20"/>
  <c r="N88" i="20"/>
  <c r="L87" i="20"/>
  <c r="M87" i="20"/>
  <c r="K87" i="20"/>
  <c r="N87" i="20"/>
  <c r="L86" i="20"/>
  <c r="M86" i="20"/>
  <c r="K86" i="20"/>
  <c r="N86" i="20"/>
  <c r="L85" i="20"/>
  <c r="M85" i="20"/>
  <c r="K85" i="20"/>
  <c r="N85" i="20"/>
  <c r="L84" i="20"/>
  <c r="M84" i="20"/>
  <c r="K84" i="20"/>
  <c r="N84" i="20"/>
  <c r="L83" i="20"/>
  <c r="M83" i="20"/>
  <c r="K83" i="20"/>
  <c r="N83" i="20"/>
  <c r="L82" i="20"/>
  <c r="M82" i="20"/>
  <c r="K82" i="20"/>
  <c r="N82" i="20"/>
  <c r="L81" i="20"/>
  <c r="M81" i="20"/>
  <c r="K81" i="20"/>
  <c r="N81" i="20"/>
  <c r="L80" i="20"/>
  <c r="M80" i="20"/>
  <c r="K80" i="20"/>
  <c r="N80" i="20"/>
  <c r="L79" i="20"/>
  <c r="M79" i="20"/>
  <c r="K79" i="20"/>
  <c r="N79" i="20"/>
  <c r="L78" i="20"/>
  <c r="M78" i="20"/>
  <c r="K78" i="20"/>
  <c r="N78" i="20"/>
  <c r="L77" i="20"/>
  <c r="M77" i="20"/>
  <c r="K77" i="20"/>
  <c r="N77" i="20"/>
  <c r="L76" i="20"/>
  <c r="M76" i="20"/>
  <c r="K76" i="20"/>
  <c r="N76" i="20"/>
  <c r="L75" i="20"/>
  <c r="M75" i="20"/>
  <c r="K75" i="20"/>
  <c r="N75" i="20"/>
  <c r="L74" i="20"/>
  <c r="M74" i="20"/>
  <c r="K74" i="20"/>
  <c r="N74" i="20"/>
  <c r="L73" i="20"/>
  <c r="M73" i="20"/>
  <c r="K73" i="20"/>
  <c r="N73" i="20"/>
  <c r="L72" i="20"/>
  <c r="M72" i="20"/>
  <c r="K72" i="20"/>
  <c r="N72" i="20"/>
  <c r="L71" i="20"/>
  <c r="M71" i="20"/>
  <c r="K71" i="20"/>
  <c r="N71" i="20"/>
  <c r="L70" i="20"/>
  <c r="M70" i="20"/>
  <c r="K70" i="20"/>
  <c r="N70" i="20"/>
  <c r="L69" i="20"/>
  <c r="M69" i="20"/>
  <c r="K69" i="20"/>
  <c r="N69" i="20"/>
  <c r="L68" i="20"/>
  <c r="M68" i="20"/>
  <c r="K68" i="20"/>
  <c r="N68" i="20"/>
  <c r="L67" i="20"/>
  <c r="M67" i="20"/>
  <c r="K67" i="20"/>
  <c r="N67" i="20"/>
  <c r="L66" i="20"/>
  <c r="M66" i="20"/>
  <c r="K66" i="20"/>
  <c r="N66" i="20"/>
  <c r="L65" i="20"/>
  <c r="M65" i="20"/>
  <c r="K65" i="20"/>
  <c r="N65" i="20"/>
  <c r="L64" i="20"/>
  <c r="M64" i="20"/>
  <c r="K64" i="20"/>
  <c r="N64" i="20"/>
  <c r="L63" i="20"/>
  <c r="M63" i="20"/>
  <c r="K63" i="20"/>
  <c r="N63" i="20"/>
  <c r="L62" i="20"/>
  <c r="M62" i="20"/>
  <c r="K62" i="20"/>
  <c r="N62" i="20"/>
  <c r="L61" i="20"/>
  <c r="M61" i="20"/>
  <c r="K61" i="20"/>
  <c r="N61" i="20"/>
  <c r="L60" i="20"/>
  <c r="M60" i="20"/>
  <c r="K60" i="20"/>
  <c r="N60" i="20"/>
  <c r="L59" i="20"/>
  <c r="M59" i="20"/>
  <c r="K59" i="20"/>
  <c r="N59" i="20"/>
  <c r="L58" i="20"/>
  <c r="M58" i="20"/>
  <c r="K58" i="20"/>
  <c r="N58" i="20"/>
  <c r="L57" i="20"/>
  <c r="M57" i="20"/>
  <c r="K57" i="20"/>
  <c r="N57" i="20"/>
  <c r="L56" i="20"/>
  <c r="M56" i="20"/>
  <c r="K56" i="20"/>
  <c r="N56" i="20"/>
  <c r="L55" i="20"/>
  <c r="M55" i="20"/>
  <c r="K55" i="20"/>
  <c r="N55" i="20"/>
  <c r="L54" i="20"/>
  <c r="M54" i="20"/>
  <c r="K54" i="20"/>
  <c r="N54" i="20"/>
  <c r="L53" i="20"/>
  <c r="M53" i="20"/>
  <c r="K53" i="20"/>
  <c r="N53" i="20"/>
  <c r="L52" i="20"/>
  <c r="M52" i="20"/>
  <c r="K52" i="20"/>
  <c r="N52" i="20"/>
  <c r="L51" i="20"/>
  <c r="M51" i="20"/>
  <c r="K51" i="20"/>
  <c r="N51" i="20"/>
  <c r="L50" i="20"/>
  <c r="M50" i="20"/>
  <c r="K50" i="20"/>
  <c r="N50" i="20"/>
  <c r="L49" i="20"/>
  <c r="M49" i="20"/>
  <c r="K49" i="20"/>
  <c r="N49" i="20"/>
  <c r="L48" i="20"/>
  <c r="M48" i="20"/>
  <c r="K48" i="20"/>
  <c r="N48" i="20"/>
  <c r="L47" i="20"/>
  <c r="M47" i="20"/>
  <c r="K47" i="20"/>
  <c r="N47" i="20"/>
  <c r="L46" i="20"/>
  <c r="M46" i="20"/>
  <c r="K46" i="20"/>
  <c r="N46" i="20"/>
  <c r="L45" i="20"/>
  <c r="M45" i="20"/>
  <c r="K45" i="20"/>
  <c r="N45" i="20"/>
  <c r="L44" i="20"/>
  <c r="M44" i="20"/>
  <c r="K44" i="20"/>
  <c r="N44" i="20"/>
  <c r="L43" i="20"/>
  <c r="M43" i="20"/>
  <c r="K43" i="20"/>
  <c r="N43" i="20"/>
  <c r="L42" i="20"/>
  <c r="M42" i="20"/>
  <c r="K42" i="20"/>
  <c r="N42" i="20"/>
  <c r="L41" i="20"/>
  <c r="M41" i="20"/>
  <c r="K41" i="20"/>
  <c r="N41" i="20"/>
  <c r="L40" i="20"/>
  <c r="M40" i="20"/>
  <c r="K40" i="20"/>
  <c r="N40" i="20"/>
  <c r="L39" i="20"/>
  <c r="M39" i="20"/>
  <c r="K39" i="20"/>
  <c r="N39" i="20"/>
  <c r="L38" i="20"/>
  <c r="M38" i="20"/>
  <c r="K38" i="20"/>
  <c r="N38" i="20"/>
  <c r="L37" i="20"/>
  <c r="M37" i="20"/>
  <c r="K37" i="20"/>
  <c r="N37" i="20"/>
  <c r="L36" i="20"/>
  <c r="M36" i="20"/>
  <c r="K36" i="20"/>
  <c r="N36" i="20"/>
  <c r="L35" i="20"/>
  <c r="M35" i="20"/>
  <c r="K35" i="20"/>
  <c r="N35" i="20"/>
  <c r="L34" i="20"/>
  <c r="M34" i="20"/>
  <c r="K34" i="20"/>
  <c r="N34" i="20"/>
  <c r="L33" i="20"/>
  <c r="M33" i="20"/>
  <c r="K33" i="20"/>
  <c r="N33" i="20"/>
  <c r="L32" i="20"/>
  <c r="M32" i="20"/>
  <c r="K32" i="20"/>
  <c r="N32" i="20"/>
  <c r="L31" i="20"/>
  <c r="M31" i="20"/>
  <c r="K31" i="20"/>
  <c r="N31" i="20"/>
  <c r="L30" i="20"/>
  <c r="M30" i="20"/>
  <c r="K30" i="20"/>
  <c r="N30" i="20"/>
  <c r="L29" i="20"/>
  <c r="M29" i="20"/>
  <c r="K29" i="20"/>
  <c r="N29" i="20"/>
  <c r="L28" i="20"/>
  <c r="M28" i="20"/>
  <c r="K28" i="20"/>
  <c r="N28" i="20"/>
  <c r="L27" i="20"/>
  <c r="M27" i="20"/>
  <c r="K27" i="20"/>
  <c r="N27" i="20"/>
  <c r="L26" i="20"/>
  <c r="M26" i="20"/>
  <c r="K26" i="20"/>
  <c r="N26" i="20"/>
  <c r="L25" i="20"/>
  <c r="M25" i="20"/>
  <c r="K25" i="20"/>
  <c r="N25" i="20"/>
  <c r="L24" i="20"/>
  <c r="M24" i="20"/>
  <c r="K24" i="20"/>
  <c r="N24" i="20"/>
  <c r="L23" i="20"/>
  <c r="M23" i="20"/>
  <c r="K23" i="20"/>
  <c r="N23" i="20"/>
  <c r="L22" i="20"/>
  <c r="M22" i="20"/>
  <c r="K22" i="20"/>
  <c r="N22" i="20"/>
  <c r="L21" i="20"/>
  <c r="M21" i="20"/>
  <c r="K21" i="20"/>
  <c r="N21" i="20"/>
  <c r="L20" i="20"/>
  <c r="M20" i="20"/>
  <c r="K20" i="20"/>
  <c r="N20" i="20"/>
  <c r="L19" i="20"/>
  <c r="M19" i="20"/>
  <c r="K19" i="20"/>
  <c r="N19" i="20"/>
  <c r="L18" i="20"/>
  <c r="M18" i="20"/>
  <c r="K18" i="20"/>
  <c r="N18" i="20"/>
  <c r="M17" i="20"/>
  <c r="N17" i="20"/>
  <c r="L16" i="20"/>
  <c r="M16" i="20"/>
  <c r="K16" i="20"/>
  <c r="N16" i="20"/>
  <c r="L15" i="20"/>
  <c r="M15" i="20"/>
  <c r="K15" i="20"/>
  <c r="N15" i="20"/>
  <c r="L14" i="20"/>
  <c r="M14" i="20"/>
  <c r="K14" i="20"/>
  <c r="N14" i="20"/>
  <c r="L13" i="20"/>
  <c r="M13" i="20"/>
  <c r="K13" i="20"/>
  <c r="N13" i="20"/>
  <c r="L12" i="20"/>
  <c r="M12" i="20"/>
  <c r="K12" i="20"/>
  <c r="N12" i="20"/>
  <c r="L11" i="20"/>
  <c r="M11" i="20"/>
  <c r="K11" i="20"/>
  <c r="N11" i="20"/>
  <c r="L10" i="20"/>
  <c r="M10" i="20"/>
  <c r="K10" i="20"/>
  <c r="N10" i="20"/>
  <c r="L9" i="20"/>
  <c r="M9" i="20"/>
  <c r="K9" i="20"/>
  <c r="N9" i="20"/>
  <c r="L8" i="20"/>
  <c r="M8" i="20"/>
  <c r="K8" i="20"/>
  <c r="N8" i="20"/>
  <c r="I16" i="2"/>
  <c r="I15" i="2"/>
  <c r="I14" i="2"/>
  <c r="I13" i="2"/>
  <c r="I10" i="2"/>
  <c r="I9" i="2"/>
  <c r="I8" i="2"/>
  <c r="G16" i="2"/>
  <c r="G15" i="2"/>
  <c r="G14" i="2"/>
  <c r="G13" i="2"/>
  <c r="E16" i="2"/>
  <c r="E15" i="2"/>
  <c r="E14" i="2"/>
  <c r="E13" i="2"/>
  <c r="E10" i="2"/>
  <c r="E9" i="2"/>
  <c r="E8" i="2"/>
  <c r="E7" i="2"/>
  <c r="D16" i="2"/>
  <c r="D15" i="2"/>
  <c r="D14" i="2"/>
  <c r="D13" i="2"/>
  <c r="D10" i="2"/>
  <c r="D9" i="2"/>
  <c r="D8" i="2"/>
  <c r="D7" i="2"/>
  <c r="C16" i="2"/>
  <c r="L16" i="2"/>
  <c r="C15" i="2"/>
  <c r="L15" i="2"/>
  <c r="C14" i="2"/>
  <c r="L14" i="2"/>
  <c r="L7" i="20"/>
  <c r="M7" i="20"/>
  <c r="C13" i="2"/>
  <c r="K7" i="20"/>
  <c r="N7" i="20"/>
  <c r="L13" i="1"/>
  <c r="L14" i="1"/>
  <c r="L15" i="1"/>
  <c r="L16" i="1"/>
  <c r="L17" i="1"/>
  <c r="L18" i="1"/>
  <c r="L19" i="1"/>
  <c r="L20" i="1"/>
  <c r="L21" i="1"/>
  <c r="L22" i="1"/>
  <c r="L23" i="1"/>
  <c r="L24" i="1"/>
  <c r="L25" i="1"/>
  <c r="L26" i="1"/>
  <c r="L27" i="1"/>
  <c r="L28" i="1"/>
  <c r="C10" i="2"/>
  <c r="C9" i="2"/>
  <c r="G7" i="2"/>
  <c r="G8" i="2"/>
  <c r="I7" i="2"/>
  <c r="G9" i="2"/>
  <c r="G10" i="2"/>
  <c r="O28" i="14"/>
  <c r="O29" i="14"/>
  <c r="O30" i="14"/>
  <c r="O15" i="14"/>
  <c r="O16" i="14"/>
  <c r="O17" i="14"/>
  <c r="O18" i="14"/>
  <c r="C19" i="14"/>
  <c r="C32" i="14"/>
  <c r="F10" i="19"/>
  <c r="I56" i="1"/>
  <c r="M16" i="1"/>
  <c r="M17" i="1"/>
  <c r="M18" i="1"/>
  <c r="M19" i="1"/>
  <c r="M20" i="1"/>
  <c r="M21" i="1"/>
  <c r="M22" i="1"/>
  <c r="M23" i="1"/>
  <c r="M24" i="1"/>
  <c r="M25" i="1"/>
  <c r="M26" i="1"/>
  <c r="M27" i="1"/>
  <c r="M28" i="1"/>
  <c r="F18" i="1"/>
  <c r="F19" i="1"/>
  <c r="F20" i="1"/>
  <c r="F21" i="1"/>
  <c r="F22" i="1"/>
  <c r="F23" i="1"/>
  <c r="F24" i="1"/>
  <c r="F25" i="1"/>
  <c r="F26" i="1"/>
  <c r="F27" i="1"/>
  <c r="F28" i="1"/>
  <c r="M15" i="1"/>
  <c r="E11" i="23"/>
  <c r="H11" i="23"/>
  <c r="K10" i="12"/>
  <c r="G10" i="12"/>
  <c r="K8" i="23"/>
  <c r="M14" i="1"/>
  <c r="M13" i="1"/>
  <c r="M12" i="1"/>
  <c r="G23" i="19"/>
  <c r="G11" i="12"/>
  <c r="G12" i="12"/>
  <c r="G13" i="12"/>
  <c r="G14" i="12"/>
  <c r="G15" i="12"/>
  <c r="G25" i="19"/>
  <c r="G24" i="19"/>
  <c r="J11" i="2"/>
  <c r="L11" i="2"/>
  <c r="F39" i="1"/>
  <c r="F40" i="1"/>
  <c r="F41" i="1"/>
  <c r="F42" i="1"/>
  <c r="F43" i="1"/>
  <c r="F44" i="1"/>
  <c r="F45" i="1"/>
  <c r="F46" i="1"/>
  <c r="F47" i="1"/>
  <c r="F48" i="1"/>
  <c r="F49" i="1"/>
  <c r="F50" i="1"/>
  <c r="F51" i="1"/>
  <c r="F52" i="1"/>
  <c r="O10" i="14"/>
  <c r="N32" i="14"/>
  <c r="M32" i="14"/>
  <c r="L32" i="14"/>
  <c r="K32" i="14"/>
  <c r="S8" i="23"/>
  <c r="J32" i="14"/>
  <c r="I32" i="14"/>
  <c r="H32" i="14"/>
  <c r="G32" i="14"/>
  <c r="F32" i="14"/>
  <c r="E32" i="14"/>
  <c r="D32" i="14"/>
  <c r="O31" i="14"/>
  <c r="O27" i="14"/>
  <c r="O26" i="14"/>
  <c r="O25" i="14"/>
  <c r="O24" i="14"/>
  <c r="O23" i="14"/>
  <c r="O22" i="14"/>
  <c r="O21" i="14"/>
  <c r="N19" i="14"/>
  <c r="M19" i="14"/>
  <c r="L19" i="14"/>
  <c r="K19" i="14"/>
  <c r="J19" i="14"/>
  <c r="I19" i="14"/>
  <c r="H19" i="14"/>
  <c r="G19" i="14"/>
  <c r="F19" i="14"/>
  <c r="E19" i="14"/>
  <c r="D19" i="14"/>
  <c r="O14" i="14"/>
  <c r="O13" i="14"/>
  <c r="O12" i="14"/>
  <c r="O11" i="14"/>
  <c r="V8" i="23"/>
  <c r="O8" i="23"/>
  <c r="P8" i="23"/>
  <c r="T8" i="23"/>
  <c r="M8" i="23"/>
  <c r="Q8" i="23"/>
  <c r="U8" i="23"/>
  <c r="N8" i="23"/>
  <c r="R8" i="23"/>
  <c r="L8" i="23"/>
  <c r="E14" i="23"/>
  <c r="H14" i="23"/>
  <c r="O19" i="14"/>
  <c r="O32" i="14"/>
  <c r="E34" i="14"/>
  <c r="I34" i="14"/>
  <c r="M34" i="14"/>
  <c r="C34" i="14"/>
  <c r="G34" i="14"/>
  <c r="K34" i="14"/>
  <c r="L34" i="14"/>
  <c r="F34" i="14"/>
  <c r="J34" i="14"/>
  <c r="N34" i="14"/>
  <c r="D34" i="14"/>
  <c r="H34" i="14"/>
  <c r="O34" i="14"/>
  <c r="E8" i="23"/>
  <c r="H8" i="23"/>
  <c r="H25" i="23"/>
  <c r="A16" i="2"/>
  <c r="A13" i="2"/>
  <c r="A10" i="2"/>
  <c r="A9" i="2"/>
  <c r="A8" i="2"/>
  <c r="A7" i="2"/>
  <c r="L8" i="2"/>
  <c r="L9" i="2"/>
  <c r="L10" i="2"/>
  <c r="L13" i="2"/>
  <c r="J17" i="2"/>
  <c r="L17" i="2"/>
</calcChain>
</file>

<file path=xl/sharedStrings.xml><?xml version="1.0" encoding="utf-8"?>
<sst xmlns="http://schemas.openxmlformats.org/spreadsheetml/2006/main" count="511" uniqueCount="382">
  <si>
    <t>Please complete all green boxes by selecting your answer from the drop downs. Each question answered provides instructions on how to submit your application</t>
  </si>
  <si>
    <t>1)</t>
  </si>
  <si>
    <t>Are you applying as a Licenced Home Child Care Agency or a Licenced Child Care Centre in Peel?</t>
  </si>
  <si>
    <t>2)</t>
  </si>
  <si>
    <t>3)</t>
  </si>
  <si>
    <t>4)</t>
  </si>
  <si>
    <t>If you have any questions, please email:</t>
  </si>
  <si>
    <t xml:space="preserve">earlyyearssystemdivision@peelregion.ca </t>
  </si>
  <si>
    <t>New Child Care Centre in Peel</t>
  </si>
  <si>
    <t>Application Completeness Checklist</t>
  </si>
  <si>
    <t>Please check all items listed below before submitting your application package
Failure to submit a completed application will result in delays in processing your request</t>
  </si>
  <si>
    <t>Attach to Email Submission</t>
  </si>
  <si>
    <t>Choose from drop down once attached to email</t>
  </si>
  <si>
    <t>Fee Schedule shared with parents</t>
  </si>
  <si>
    <t>Please Attach</t>
  </si>
  <si>
    <t>Ministry of Education Licence</t>
  </si>
  <si>
    <t>Financial Statements or T1/T2 (where applicable)</t>
  </si>
  <si>
    <t>5)</t>
  </si>
  <si>
    <t>Schematic Floor Plans (if available)</t>
  </si>
  <si>
    <t>Only required for minor renovation Start-up funding requests</t>
  </si>
  <si>
    <t>6)</t>
  </si>
  <si>
    <t>Project Schedule/Gantt Chart (if available)</t>
  </si>
  <si>
    <t>Application Template Requirements</t>
  </si>
  <si>
    <t>These fields will change as you complete your Application</t>
  </si>
  <si>
    <t>Tab 2</t>
  </si>
  <si>
    <t>Enter Agency Name, Address, &amp; Contact info</t>
  </si>
  <si>
    <t>Tab 3</t>
  </si>
  <si>
    <t xml:space="preserve">Enter the Estimated Date of Operation Under New Licence </t>
  </si>
  <si>
    <t>Enter Fiscal Year End Month</t>
  </si>
  <si>
    <t>Capacity Information</t>
  </si>
  <si>
    <t>*Please fill in ALL capacity information</t>
  </si>
  <si>
    <t>Enter Rate Information</t>
  </si>
  <si>
    <t>*Please make sure ALL rates are recorded</t>
  </si>
  <si>
    <t>Enter Registration Information</t>
  </si>
  <si>
    <t>*Please include ALL registration fees per age group</t>
  </si>
  <si>
    <t>Sign Base Fee Attestation</t>
  </si>
  <si>
    <t>Tab 4</t>
  </si>
  <si>
    <t>Complete days of Closure</t>
  </si>
  <si>
    <t>Tab 5a</t>
  </si>
  <si>
    <t>Complete Staffing Information</t>
  </si>
  <si>
    <t>Tab 6</t>
  </si>
  <si>
    <t>Complete Financial Reporting</t>
  </si>
  <si>
    <t>Agency Name:</t>
  </si>
  <si>
    <t>Contact Name:</t>
  </si>
  <si>
    <t>Legal Name:</t>
  </si>
  <si>
    <t>Phone No:</t>
  </si>
  <si>
    <t>Head Office Address:</t>
  </si>
  <si>
    <t>Email Address:</t>
  </si>
  <si>
    <t>Fiscal Year End:</t>
  </si>
  <si>
    <t>Auspice:</t>
  </si>
  <si>
    <t>Estimated Date of Operation Under New Licence (DD/MM/YYYY)</t>
  </si>
  <si>
    <t>Infant</t>
  </si>
  <si>
    <t>Toddler</t>
  </si>
  <si>
    <t>Preschool</t>
  </si>
  <si>
    <t>Kindergarten</t>
  </si>
  <si>
    <t>School Age</t>
  </si>
  <si>
    <t>Family Age Grouping</t>
  </si>
  <si>
    <t>TOTAL</t>
  </si>
  <si>
    <r>
      <rPr>
        <b/>
        <sz val="11"/>
        <rFont val="Calibri"/>
        <family val="2"/>
        <scheme val="minor"/>
      </rPr>
      <t>Operating Capacity</t>
    </r>
    <r>
      <rPr>
        <sz val="11"/>
        <rFont val="Calibri"/>
        <family val="2"/>
        <scheme val="minor"/>
      </rPr>
      <t xml:space="preserve"> = Maximum number of children you can serve based on staffing levels and child ratios (cannot be more than licensed capacity)</t>
    </r>
  </si>
  <si>
    <t>*Please complete for most recent month or expected capacity during first month of opening</t>
  </si>
  <si>
    <t>Full-Day Child Care</t>
  </si>
  <si>
    <t>Part-Time Child Care</t>
  </si>
  <si>
    <t xml:space="preserve">Evening Care - All Age Groups </t>
  </si>
  <si>
    <t>Weekends - All Age Groups</t>
  </si>
  <si>
    <t>Hours of Operation</t>
  </si>
  <si>
    <t>Daily Care Hours (Monday to Friday)</t>
  </si>
  <si>
    <t>Do you offer overnight care option?</t>
  </si>
  <si>
    <t xml:space="preserve">All sections highlighted in green MUST BE COMPLETED. Failure to submit a completed application will result in delays in processing your request. </t>
  </si>
  <si>
    <t>Market Base Fees and Registration Fees</t>
  </si>
  <si>
    <t>Please include all rates for care you provide (includes full time and part time rates)</t>
  </si>
  <si>
    <t>LICENSED CHILD CARE PROGRAMS</t>
  </si>
  <si>
    <r>
      <t xml:space="preserve">Age Group
</t>
    </r>
    <r>
      <rPr>
        <i/>
        <sz val="10"/>
        <color indexed="8"/>
        <rFont val="Calibri"/>
        <family val="2"/>
      </rPr>
      <t>(Select from drop down)</t>
    </r>
  </si>
  <si>
    <r>
      <t xml:space="preserve">Current Total Fee
</t>
    </r>
    <r>
      <rPr>
        <i/>
        <sz val="10"/>
        <color theme="1"/>
        <rFont val="Calibri"/>
        <family val="2"/>
        <scheme val="minor"/>
      </rPr>
      <t>(not including registration fees)</t>
    </r>
  </si>
  <si>
    <r>
      <t xml:space="preserve">Non-Base Items
</t>
    </r>
    <r>
      <rPr>
        <i/>
        <sz val="10"/>
        <color theme="1"/>
        <rFont val="Calibri"/>
        <family val="2"/>
        <scheme val="minor"/>
      </rPr>
      <t>(see definition below)</t>
    </r>
  </si>
  <si>
    <r>
      <t xml:space="preserve">Base Fee
</t>
    </r>
    <r>
      <rPr>
        <i/>
        <sz val="10"/>
        <color theme="1"/>
        <rFont val="Calibri"/>
        <family val="2"/>
        <scheme val="minor"/>
      </rPr>
      <t>(see definition below)</t>
    </r>
  </si>
  <si>
    <r>
      <t xml:space="preserve">Billing Frequency
</t>
    </r>
    <r>
      <rPr>
        <i/>
        <sz val="10"/>
        <color indexed="8"/>
        <rFont val="Calibri"/>
        <family val="2"/>
      </rPr>
      <t>(Select from drop down)</t>
    </r>
  </si>
  <si>
    <r>
      <t xml:space="preserve">Full Day (6 hours or more) or Half Day (&lt; 6 hrs)
</t>
    </r>
    <r>
      <rPr>
        <i/>
        <sz val="10"/>
        <color indexed="8"/>
        <rFont val="Calibri"/>
        <family val="2"/>
      </rPr>
      <t>(Select from drop down)</t>
    </r>
  </si>
  <si>
    <r>
      <t xml:space="preserve"># of program days per week
</t>
    </r>
    <r>
      <rPr>
        <i/>
        <sz val="10"/>
        <color indexed="8"/>
        <rFont val="Calibri"/>
        <family val="2"/>
      </rPr>
      <t>(Select from drop down)</t>
    </r>
  </si>
  <si>
    <t>Days Per Week/Month</t>
  </si>
  <si>
    <t>Daily Rate Calculation</t>
  </si>
  <si>
    <t>Rate Caps</t>
  </si>
  <si>
    <t>Reasonability Control</t>
  </si>
  <si>
    <r>
      <t xml:space="preserve">Notes/Comments
</t>
    </r>
    <r>
      <rPr>
        <i/>
        <sz val="10"/>
        <color theme="1"/>
        <rFont val="Calibri"/>
        <family val="2"/>
        <scheme val="minor"/>
      </rPr>
      <t>(optional)</t>
    </r>
  </si>
  <si>
    <t>Column1</t>
  </si>
  <si>
    <t>Column24</t>
  </si>
  <si>
    <t>Column22</t>
  </si>
  <si>
    <t>Column23</t>
  </si>
  <si>
    <t>Column3</t>
  </si>
  <si>
    <t>Column4</t>
  </si>
  <si>
    <t>Column5</t>
  </si>
  <si>
    <t>Column6</t>
  </si>
  <si>
    <t>Column7</t>
  </si>
  <si>
    <t>Column72</t>
  </si>
  <si>
    <t>Column8</t>
  </si>
  <si>
    <t>Column82</t>
  </si>
  <si>
    <t>"Non-Base Fee"means any fees charged for optional items or optional services such as transportation or field trips, or any fees charged pursuant to an agreement between the parent and the licensee in respect of circumstances where the parent fails to meet the terms of the agreement (eg., fees for picking up a child late, fees to obtain items that the parent agreed to provide  for their child but failed to provide), as defined in the CCEYA</t>
  </si>
  <si>
    <t>Please attach your current fee schedule as well as complete this entire sheet</t>
  </si>
  <si>
    <t xml:space="preserve">REGISTRATION FEES </t>
  </si>
  <si>
    <r>
      <rPr>
        <b/>
        <sz val="12"/>
        <color theme="0"/>
        <rFont val="Calibri"/>
        <family val="2"/>
        <scheme val="minor"/>
      </rPr>
      <t>REGISTRATION FEES</t>
    </r>
    <r>
      <rPr>
        <sz val="12"/>
        <color theme="0"/>
        <rFont val="Calibri"/>
        <family val="2"/>
        <scheme val="minor"/>
      </rPr>
      <t>: When inputting your registration fee, please do not include any regular base fees charged to families (e.g., deposit fees). Typically, a registration fee is a one-time fee child care providers charge to families to enroll/register their child in the program.</t>
    </r>
  </si>
  <si>
    <r>
      <t xml:space="preserve">Age Group
</t>
    </r>
    <r>
      <rPr>
        <b/>
        <i/>
        <sz val="10"/>
        <color indexed="8"/>
        <rFont val="Calibri"/>
        <family val="2"/>
      </rPr>
      <t>(Select from drop down)</t>
    </r>
  </si>
  <si>
    <t xml:space="preserve">Registration Fee </t>
  </si>
  <si>
    <t>Total Registration Fees per Year</t>
  </si>
  <si>
    <t>Note: Registration fees and deposit fees are frozen at March 27, 2022 levels (where applicable). For 2023, the Region will support a 52.75% fee reduction to eligible families who must pay a registration fee/deposit fee for eligible children. </t>
  </si>
  <si>
    <t>FEES ATTESTATION</t>
  </si>
  <si>
    <t>Authorized Signing Officer (Type Full Name Here)</t>
  </si>
  <si>
    <t>All sections highlighted in green MUST BE COMPLETED. Failure to submit a completed application will result in delays in processing your request.</t>
  </si>
  <si>
    <t xml:space="preserve">Infant </t>
  </si>
  <si>
    <t xml:space="preserve">Toddler </t>
  </si>
  <si>
    <t>Kindergarten - FDK</t>
  </si>
  <si>
    <t>Kindergarten - Before/After</t>
  </si>
  <si>
    <t>Camp: 4-6 yrs</t>
  </si>
  <si>
    <t>Under 2 - LHCC</t>
  </si>
  <si>
    <t>2-3 years LHCC</t>
  </si>
  <si>
    <t>4-5 years Before/After LHCC</t>
  </si>
  <si>
    <t>4-6 years Full Day LHCC</t>
  </si>
  <si>
    <t>Full Day</t>
  </si>
  <si>
    <t>Half Day (AM or PM)</t>
  </si>
  <si>
    <t>Part Time</t>
  </si>
  <si>
    <t>Nursery Program</t>
  </si>
  <si>
    <t>Before Care</t>
  </si>
  <si>
    <t>After Care</t>
  </si>
  <si>
    <t>Before &amp; After Care</t>
  </si>
  <si>
    <t>Evening Care</t>
  </si>
  <si>
    <t>Weekend Care</t>
  </si>
  <si>
    <t>Drop-In/Hourly</t>
  </si>
  <si>
    <t>Per Year</t>
  </si>
  <si>
    <t>Per Month</t>
  </si>
  <si>
    <t>Per Week</t>
  </si>
  <si>
    <t>Per Bi-Weekly</t>
  </si>
  <si>
    <t>Per Day</t>
  </si>
  <si>
    <t>Per Hour</t>
  </si>
  <si>
    <t>FOR REFERENCE - # of Days</t>
  </si>
  <si>
    <t>1 Day a Week</t>
  </si>
  <si>
    <t>2 Days a Week</t>
  </si>
  <si>
    <t>3 Days a Week</t>
  </si>
  <si>
    <t>4 Days a Week</t>
  </si>
  <si>
    <t>5 Days a Week</t>
  </si>
  <si>
    <t>MEDU Centre Based Rate Caps</t>
  </si>
  <si>
    <t>Peel</t>
  </si>
  <si>
    <t>MEDU Home Based Rate Caps</t>
  </si>
  <si>
    <t>Under 2</t>
  </si>
  <si>
    <t>2-3 years</t>
  </si>
  <si>
    <t>4-6 years</t>
  </si>
  <si>
    <t>4-5 years</t>
  </si>
  <si>
    <t>Days of Closure</t>
  </si>
  <si>
    <t>Program Closed? 
(Yes or No)</t>
  </si>
  <si>
    <t>Program Closed?   
(# of days)</t>
  </si>
  <si>
    <t>If Closed, are full fee parents charged (Yes or No)</t>
  </si>
  <si>
    <t>Total Days Closed</t>
  </si>
  <si>
    <t>Total Days Closed where fees are charged</t>
  </si>
  <si>
    <t>Winter Break</t>
  </si>
  <si>
    <t>March Break</t>
  </si>
  <si>
    <t>July</t>
  </si>
  <si>
    <t>August</t>
  </si>
  <si>
    <t>Professional Development</t>
  </si>
  <si>
    <t>Other</t>
  </si>
  <si>
    <t>Additional Comments</t>
  </si>
  <si>
    <t xml:space="preserve">All sections highlighted in green MUST BE COMPLETED. Failure to submit a completed application will result in delays in processing your application. </t>
  </si>
  <si>
    <t>Staffing Information Worksheet</t>
  </si>
  <si>
    <t>Populate this table with your staffing information to auto populate the staffing summary tab.</t>
  </si>
  <si>
    <t>Instructions:</t>
  </si>
  <si>
    <t>Hourly Reporting</t>
  </si>
  <si>
    <t>Annual Reporting</t>
  </si>
  <si>
    <t>To Be Hidden</t>
  </si>
  <si>
    <r>
      <rPr>
        <b/>
        <sz val="12"/>
        <rFont val="Arial"/>
        <family val="2"/>
      </rPr>
      <t>Note</t>
    </r>
    <r>
      <rPr>
        <sz val="12"/>
        <rFont val="Arial"/>
        <family val="2"/>
      </rPr>
      <t>: If this application is approved this data will be used to inform allocations related to staffing subsidies (WEG and CWELCC compensation)</t>
    </r>
  </si>
  <si>
    <t>Staff Type</t>
  </si>
  <si>
    <r>
      <t xml:space="preserve">Position Title
</t>
    </r>
    <r>
      <rPr>
        <i/>
        <sz val="10"/>
        <rFont val="Calibri"/>
        <family val="2"/>
        <scheme val="minor"/>
      </rPr>
      <t>(optional field for your reference)</t>
    </r>
  </si>
  <si>
    <t>Full Time/Part Time Status</t>
  </si>
  <si>
    <r>
      <t xml:space="preserve">Hourly Wage
</t>
    </r>
    <r>
      <rPr>
        <i/>
        <sz val="10"/>
        <rFont val="Calibri"/>
        <family val="2"/>
        <scheme val="minor"/>
      </rPr>
      <t>(Base wage without additional funding)</t>
    </r>
  </si>
  <si>
    <t># of Hours worked per week</t>
  </si>
  <si>
    <r>
      <t xml:space="preserve">Yearly Wage
</t>
    </r>
    <r>
      <rPr>
        <i/>
        <sz val="10"/>
        <rFont val="Calibri"/>
        <family val="2"/>
        <scheme val="minor"/>
      </rPr>
      <t>(Base wage without additional funding)</t>
    </r>
  </si>
  <si>
    <t># of Hours Worked per Year</t>
  </si>
  <si>
    <t># of Weeks worked per Year</t>
  </si>
  <si>
    <t>Hours/Week Calculation</t>
  </si>
  <si>
    <t>Hourly Wage Calculation</t>
  </si>
  <si>
    <t>Wage Calculation</t>
  </si>
  <si>
    <t>Hours Calculation</t>
  </si>
  <si>
    <t>Hourly WEG amount 
(if received)</t>
  </si>
  <si>
    <t>Mandatory Benefits %</t>
  </si>
  <si>
    <t>Comments</t>
  </si>
  <si>
    <t>Program Staffing Information</t>
  </si>
  <si>
    <t>Please complete Tab '5a. Staffing Worksheet' to auto populate this chart</t>
  </si>
  <si>
    <t>Average Wage $ Per Hour</t>
  </si>
  <si>
    <t>WEG Amount ($)
(if receiving WEG funding)</t>
  </si>
  <si>
    <t># of Staff On Payroll</t>
  </si>
  <si>
    <t>Full Time</t>
  </si>
  <si>
    <t>Avg. # Hours Worked per Week</t>
  </si>
  <si>
    <t>Total</t>
  </si>
  <si>
    <t>RECE Program Staff</t>
  </si>
  <si>
    <t>RECE Child Care Supervisor</t>
  </si>
  <si>
    <t>Non-RECE Program Staff</t>
  </si>
  <si>
    <t>Non-RECE Child Care Supervisor</t>
  </si>
  <si>
    <t>Director Approved Program Staff</t>
  </si>
  <si>
    <t>RECE Home Child Care Visitor</t>
  </si>
  <si>
    <t>RECE Home Child Care Supervisor</t>
  </si>
  <si>
    <t>Non-RECE Home Child Care Visitor</t>
  </si>
  <si>
    <t>Non-RECE Home Child Care Supervisor</t>
  </si>
  <si>
    <t>Do not include staff such as:</t>
  </si>
  <si>
    <t xml:space="preserve">   • Cook, Custodial and other non-program staff positions</t>
  </si>
  <si>
    <t xml:space="preserve">   • Special Needs Resource - Funded Resource Teachers/Consultants and supplemental staff</t>
  </si>
  <si>
    <t xml:space="preserve">   • Staff hired through a third party (i.e., temp agency)</t>
  </si>
  <si>
    <t>Full-time employment is defined as work of 30 hours or more per week </t>
  </si>
  <si>
    <t>Part-time employment is work of less than 30 hours per week</t>
  </si>
  <si>
    <t>Financial Statements</t>
  </si>
  <si>
    <t>Cashflow Statement</t>
  </si>
  <si>
    <t>Revenue / Expense Categories (Actual or Forecasted)</t>
  </si>
  <si>
    <t xml:space="preserve">Please enter the ACTUAL information for the Last 12 Months before Month of Application.                                                                                                                                                                                                                                                                             If you are a new agency/provider, enter the FORECASTED information for the next 12 months, starting from the first month of operation. </t>
  </si>
  <si>
    <t>Month 1</t>
  </si>
  <si>
    <t>Month 2</t>
  </si>
  <si>
    <t>Month 3</t>
  </si>
  <si>
    <t>Month 4</t>
  </si>
  <si>
    <t>Month 5</t>
  </si>
  <si>
    <t>Month 6</t>
  </si>
  <si>
    <t>Month 7</t>
  </si>
  <si>
    <t>Month 8</t>
  </si>
  <si>
    <t>Month 9</t>
  </si>
  <si>
    <t>Month 10</t>
  </si>
  <si>
    <t>Month 11</t>
  </si>
  <si>
    <t>Month 12</t>
  </si>
  <si>
    <t xml:space="preserve"> Annual Total  </t>
  </si>
  <si>
    <t>Cash Inflow (Revenue Categories)*</t>
  </si>
  <si>
    <t xml:space="preserve">Fee Revenue </t>
  </si>
  <si>
    <t>Other:</t>
  </si>
  <si>
    <t>Total Cash Inflow (Revenue)</t>
  </si>
  <si>
    <t>Cash Outflow (Expense Categories)*</t>
  </si>
  <si>
    <t xml:space="preserve"> </t>
  </si>
  <si>
    <t>Salary Costs (Salaries &amp; Benefits)</t>
  </si>
  <si>
    <t>Nutrition</t>
  </si>
  <si>
    <t>Program</t>
  </si>
  <si>
    <t>Administration</t>
  </si>
  <si>
    <t>Maintenance</t>
  </si>
  <si>
    <t>Total Cash Outflow (Expenses)</t>
  </si>
  <si>
    <t xml:space="preserve">Net Cash Flow </t>
  </si>
  <si>
    <t>If the ending Net Cash Flow (Cell N34) is negative, please list the available resources to support your operations until the Net Cash Flow turns positive.</t>
  </si>
  <si>
    <t>Amount</t>
  </si>
  <si>
    <t>Explanation</t>
  </si>
  <si>
    <t>Balance sheet date:</t>
  </si>
  <si>
    <t>Assets / Liabilities Categories</t>
  </si>
  <si>
    <t>TOTAL ASSETS</t>
  </si>
  <si>
    <t> </t>
  </si>
  <si>
    <t>Cash / Bank</t>
  </si>
  <si>
    <t>Other Current Assets</t>
  </si>
  <si>
    <t>Non-Current Assets</t>
  </si>
  <si>
    <t>TOTAL LIABILITIES</t>
  </si>
  <si>
    <t>Current Liabilities</t>
  </si>
  <si>
    <t>Non-Current Liabilities</t>
  </si>
  <si>
    <t>TOTAL EQUITY / NET ASSETS</t>
  </si>
  <si>
    <t>Please provide any comments that should be considered when reviewing the information in this template.</t>
  </si>
  <si>
    <t>OFFICE USE ONLY</t>
  </si>
  <si>
    <t>Financial Analysis Scoreboard</t>
  </si>
  <si>
    <t>- Total score is out of 100.</t>
  </si>
  <si>
    <t>- Item 1 or 2 will be scored but not both.</t>
  </si>
  <si>
    <t>Trends of up to past 12 months</t>
  </si>
  <si>
    <t>#</t>
  </si>
  <si>
    <t>Item</t>
  </si>
  <si>
    <t>Definition</t>
  </si>
  <si>
    <t>Data</t>
  </si>
  <si>
    <t>Scoring Range</t>
  </si>
  <si>
    <t>Score</t>
  </si>
  <si>
    <t>Month</t>
  </si>
  <si>
    <t>Input Month</t>
  </si>
  <si>
    <t>Positive Net Cash Flow</t>
  </si>
  <si>
    <t>Cell N33 in tab 3 is positive or negative.</t>
  </si>
  <si>
    <t>&gt;= 0</t>
  </si>
  <si>
    <t>&lt; 0</t>
  </si>
  <si>
    <t>Revenue/Expenses</t>
  </si>
  <si>
    <r>
      <t>Additional Funds Coverage</t>
    </r>
    <r>
      <rPr>
        <sz val="9"/>
        <color rgb="FF000000"/>
        <rFont val="Calibri"/>
        <family val="2"/>
      </rPr>
      <t xml:space="preserve">
(</t>
    </r>
    <r>
      <rPr>
        <i/>
        <sz val="9"/>
        <color rgb="FF000000"/>
        <rFont val="Calibri"/>
        <family val="2"/>
      </rPr>
      <t>Only applies of cash flow is negative; otherwise "N/A"</t>
    </r>
    <r>
      <rPr>
        <sz val="9"/>
        <color rgb="FF000000"/>
        <rFont val="Calibri"/>
        <family val="2"/>
      </rPr>
      <t>)</t>
    </r>
  </si>
  <si>
    <t>For negative net cash flow, if B44 in tab 3 &gt; 0, then total available resources/average net cash flow.</t>
  </si>
  <si>
    <t>&gt;= 3</t>
  </si>
  <si>
    <t>&lt; 3</t>
  </si>
  <si>
    <t>Current Assets Coverage</t>
  </si>
  <si>
    <t>- Cash+Other Current Asset /Average current monthly expenses.
- Ideally more than 3 months.</t>
  </si>
  <si>
    <t>Debt ratio</t>
  </si>
  <si>
    <t>- Total Debt/Total Assets.
- Ideally less than 60%.</t>
  </si>
  <si>
    <t>&lt; = 60%</t>
  </si>
  <si>
    <t>&gt; 60%</t>
  </si>
  <si>
    <t>Current ratio</t>
  </si>
  <si>
    <t>- Current Assets/Current Liability.
- Ideally more than 100%.</t>
  </si>
  <si>
    <t>&gt; = 100%</t>
  </si>
  <si>
    <t>&lt; 100%</t>
  </si>
  <si>
    <t>Revenue/Expenses Line Trend</t>
  </si>
  <si>
    <t>Performance is trending upward, downward, or flat.</t>
  </si>
  <si>
    <t>Up or Flat</t>
  </si>
  <si>
    <t>Down</t>
  </si>
  <si>
    <t>  Total Score</t>
  </si>
  <si>
    <t>Start-up Grant Application</t>
  </si>
  <si>
    <t>Please fill in all green cells to indicate your requests</t>
  </si>
  <si>
    <t xml:space="preserve">Licensed Child Care Centres </t>
  </si>
  <si>
    <t>Equipping / Furnishing</t>
  </si>
  <si>
    <t xml:space="preserve">Play materials, equipment, and furnishings (both indoors and outdoors) </t>
  </si>
  <si>
    <t>Non-consumable supplies/equipment to support the ongoing regular operation of the child care program (e.g. appliances, IT, supplies to support learning environments while adhering to health and safety requirements)</t>
  </si>
  <si>
    <t>Minor Renovation</t>
  </si>
  <si>
    <t>Renovations, additions or repairs to licensed full-day child care centres or potential child care centres as approved by Peel Region</t>
  </si>
  <si>
    <t xml:space="preserve">Changes to outdoor play space that are required as a result of the expansion of child care spaces in the centre </t>
  </si>
  <si>
    <t>Leasehold improvements</t>
  </si>
  <si>
    <t>Enter the total net new square footage of additional licensed spaces created as a result of expansion:</t>
  </si>
  <si>
    <t>Age Group</t>
  </si>
  <si>
    <t>Square Footage</t>
  </si>
  <si>
    <t>Licensed Home Child Care</t>
  </si>
  <si>
    <t>Play materials, equipment, and furnishings (both indoors and outdoors) that can be transferred between home child care providers as required</t>
  </si>
  <si>
    <t>Project Benefits</t>
  </si>
  <si>
    <t>Explain how the project offered will improve access to licensed child care in communities with vulnerable children and children from diverse populations, including:</t>
  </si>
  <si>
    <t>·</t>
  </si>
  <si>
    <t>Children living in low-income families</t>
  </si>
  <si>
    <t>Children with special needs</t>
  </si>
  <si>
    <t>Indigenous children</t>
  </si>
  <si>
    <t>Black and other racialized children</t>
  </si>
  <si>
    <t>Children of newcomers to Canada</t>
  </si>
  <si>
    <t>Francophone children</t>
  </si>
  <si>
    <t>Ineligible Expenses</t>
  </si>
  <si>
    <r>
      <rPr>
        <b/>
        <sz val="11"/>
        <color theme="1"/>
        <rFont val="Calibri"/>
        <family val="2"/>
        <scheme val="minor"/>
      </rPr>
      <t>NOTE</t>
    </r>
    <r>
      <rPr>
        <sz val="11"/>
        <color theme="1"/>
        <rFont val="Calibri"/>
        <family val="2"/>
        <scheme val="minor"/>
      </rPr>
      <t>: Ineligible expenses include:</t>
    </r>
  </si>
  <si>
    <t>Purchase of land or buildings</t>
  </si>
  <si>
    <t>Debt costs including principal and interest payments related to capital loans, mortgage financing, and operating loans</t>
  </si>
  <si>
    <t>Property taxes</t>
  </si>
  <si>
    <t>School-based licensed child care spaces</t>
  </si>
  <si>
    <t>Costs to expand or create licensed child care spaces for programs that run before and/or after school or during school hours for kindergarten or school-age children</t>
  </si>
  <si>
    <t>Indoor and outdoor renovations, additions or repairs to home child care provider’s premises or potential home child care provider’s premises</t>
  </si>
  <si>
    <t>Minor Renovation Scope of Work</t>
  </si>
  <si>
    <t>Note: Do not complete this section if ONLY requesting funding for Equipping / Furnishing expenditures</t>
  </si>
  <si>
    <t>Project Description</t>
  </si>
  <si>
    <t>Provide a description of the proposed project’s scope of work and submit schematic floor plans that align with Ministry of Education floor plan requirements (if available). Include in your description any relevant information, such as project dependencies, risks and/or impact to service delivery and mitigation plans.</t>
  </si>
  <si>
    <t>Total Funding Requested</t>
  </si>
  <si>
    <t>Enter the total funding amount requested to complete the proposed project</t>
  </si>
  <si>
    <t>✓</t>
  </si>
  <si>
    <t>I have authority to bind the corporation and attest that the proposed budget requested has been informed by at least two (2) quotes and at all times I shall retain financial records for a period of no less than seven (7) years to ensure funding was utilized as per Peel Region requirements.</t>
  </si>
  <si>
    <t>Anticipated Date of Project Completion</t>
  </si>
  <si>
    <t>Enter the anticipated date of project completion</t>
  </si>
  <si>
    <t>Proposed Project Schedule</t>
  </si>
  <si>
    <t>Project Milestone</t>
  </si>
  <si>
    <t>Approximate Date</t>
  </si>
  <si>
    <t>Project State of Readiness</t>
  </si>
  <si>
    <t>Status of Project (explain current stage of project planning and/or implementation)</t>
  </si>
  <si>
    <t>Status of Relevant Municipal Planning Approvals (explain required municipal approvals and the current status of applications and/or permits)</t>
  </si>
  <si>
    <t>Status of Hiring/Assigning Required Project Resources (explain resources overseeing project planning and implementation, such as an assigned Project Manager, vendor name of hired consultants or contractors, etc.)</t>
  </si>
  <si>
    <t>I/we understand that the non-base fees, as provided above, are fees charged for optional items or optional services such as transportation or field trips, or any fees charged pursuant to an agreement between the parent and the licencee in respect of circumstances where the parent fails to meet the terms of the agreement (eg., fees for picking up a child late, fees to obtain items that the parent agreed to provide for their child but failed to provide), as defined in the CCEYA.</t>
  </si>
  <si>
    <r>
      <t xml:space="preserve">Staff Initials
</t>
    </r>
    <r>
      <rPr>
        <i/>
        <sz val="10"/>
        <rFont val="Calibri"/>
        <family val="2"/>
        <scheme val="minor"/>
      </rPr>
      <t>(optional field for your reference)</t>
    </r>
  </si>
  <si>
    <r>
      <t xml:space="preserve">Please enter </t>
    </r>
    <r>
      <rPr>
        <b/>
        <u/>
        <sz val="12"/>
        <rFont val="Arial"/>
        <family val="2"/>
      </rPr>
      <t>one staff per line</t>
    </r>
    <r>
      <rPr>
        <sz val="12"/>
        <rFont val="Arial"/>
        <family val="2"/>
      </rPr>
      <t xml:space="preserve"> and fill in </t>
    </r>
    <r>
      <rPr>
        <b/>
        <sz val="12"/>
        <rFont val="Arial"/>
        <family val="2"/>
      </rPr>
      <t xml:space="preserve">either </t>
    </r>
    <r>
      <rPr>
        <sz val="12"/>
        <rFont val="Arial"/>
        <family val="2"/>
      </rPr>
      <t xml:space="preserve">the Hourly Reporting or Annual Reporting columns for wages. </t>
    </r>
    <r>
      <rPr>
        <b/>
        <sz val="12"/>
        <rFont val="Arial"/>
        <family val="2"/>
      </rPr>
      <t>DO NOT COMPLETE BOTH.</t>
    </r>
    <r>
      <rPr>
        <sz val="12"/>
        <rFont val="Arial"/>
        <family val="2"/>
      </rPr>
      <t xml:space="preserve">                                                                     All wages entered must be the </t>
    </r>
    <r>
      <rPr>
        <b/>
        <sz val="12"/>
        <rFont val="Arial"/>
        <family val="2"/>
      </rPr>
      <t>base wage without additional wage funding supports</t>
    </r>
    <r>
      <rPr>
        <sz val="12"/>
        <rFont val="Arial"/>
        <family val="2"/>
      </rPr>
      <t>.</t>
    </r>
  </si>
  <si>
    <r>
      <t xml:space="preserve">Staff Type
</t>
    </r>
    <r>
      <rPr>
        <b/>
        <sz val="11"/>
        <color rgb="FFFF0000"/>
        <rFont val="Calibri"/>
        <family val="2"/>
        <scheme val="minor"/>
      </rPr>
      <t>(Please enter one staff per line)</t>
    </r>
  </si>
  <si>
    <t>Will these new spaces support culturally specific programs that serve diverse populations (For example Black,  Indigenous, Francophone and/or Other Racialized Groups)? If yes, please explain:</t>
  </si>
  <si>
    <r>
      <rPr>
        <b/>
        <sz val="12"/>
        <rFont val="Arial"/>
        <family val="2"/>
      </rPr>
      <t>Important Note</t>
    </r>
    <r>
      <rPr>
        <sz val="12"/>
        <rFont val="Arial"/>
        <family val="2"/>
      </rPr>
      <t>: Peel Region does not guarantee approval of application into the CWELCC program. All applications are subject to Peel Region’s review and funding availability. Peel Region is not responsible for the viability of new child care programs opening in the region of Peel. Child Care program providers must make informed decisions based on their own research related to program expansion. If the Child Care provider is unable to meet child attendance minimums, Peel may reduce or stop funding.</t>
    </r>
  </si>
  <si>
    <t>Agency Name</t>
  </si>
  <si>
    <t>Site Address</t>
  </si>
  <si>
    <r>
      <t xml:space="preserve">NOTE: You may apply for BOTH Equipping / Furnishing </t>
    </r>
    <r>
      <rPr>
        <b/>
        <u/>
        <sz val="12"/>
        <color rgb="FFFF0000"/>
        <rFont val="Calibri"/>
        <family val="2"/>
        <scheme val="minor"/>
      </rPr>
      <t>and</t>
    </r>
    <r>
      <rPr>
        <b/>
        <sz val="12"/>
        <color rgb="FFFF0000"/>
        <rFont val="Calibri"/>
        <family val="2"/>
        <scheme val="minor"/>
      </rPr>
      <t xml:space="preserve"> Minor Renovation</t>
    </r>
  </si>
  <si>
    <t>New Licensed Child Care Spaces</t>
  </si>
  <si>
    <t>Project must be completed and operational within two years of the date that the funding agreement is executed.</t>
  </si>
  <si>
    <t>Year</t>
  </si>
  <si>
    <t>Day</t>
  </si>
  <si>
    <t>Is the date of operation dependent on Start Up Grant Funding?</t>
  </si>
  <si>
    <r>
      <rPr>
        <b/>
        <sz val="10"/>
        <color theme="1"/>
        <rFont val="Calibri"/>
        <family val="2"/>
        <scheme val="minor"/>
      </rPr>
      <t>Current  Licensed Capacity</t>
    </r>
    <r>
      <rPr>
        <sz val="10"/>
        <color theme="1"/>
        <rFont val="Calibri"/>
        <family val="2"/>
        <scheme val="minor"/>
      </rPr>
      <t xml:space="preserve"> 
(If it's an existing site)</t>
    </r>
  </si>
  <si>
    <r>
      <rPr>
        <b/>
        <sz val="10"/>
        <color theme="1"/>
        <rFont val="Calibri"/>
        <family val="2"/>
        <scheme val="minor"/>
      </rPr>
      <t>Proposed Capacity/ Expanded Spaces</t>
    </r>
    <r>
      <rPr>
        <sz val="10"/>
        <color theme="1"/>
        <rFont val="Calibri"/>
        <family val="2"/>
        <scheme val="minor"/>
      </rPr>
      <t xml:space="preserve"> 
(where there is a revision to existing licence)</t>
    </r>
  </si>
  <si>
    <r>
      <rPr>
        <b/>
        <sz val="10"/>
        <color theme="1"/>
        <rFont val="Calibri"/>
        <family val="2"/>
        <scheme val="minor"/>
      </rPr>
      <t xml:space="preserve">Current or Anticipated Operating Capacity </t>
    </r>
    <r>
      <rPr>
        <sz val="10"/>
        <color theme="1"/>
        <rFont val="Calibri"/>
        <family val="2"/>
        <scheme val="minor"/>
      </rPr>
      <t xml:space="preserve"> *</t>
    </r>
  </si>
  <si>
    <t>Site Postal Code (Not Required for LHCC)</t>
  </si>
  <si>
    <r>
      <t>Capacity Information - Centres</t>
    </r>
    <r>
      <rPr>
        <i/>
        <sz val="11"/>
        <color theme="1"/>
        <rFont val="Calibri"/>
        <family val="2"/>
        <scheme val="minor"/>
      </rPr>
      <t xml:space="preserve"> </t>
    </r>
    <r>
      <rPr>
        <sz val="9"/>
        <color theme="1"/>
        <rFont val="Calibri"/>
        <family val="2"/>
        <scheme val="minor"/>
      </rPr>
      <t>(Capacity Information stated here must be the same as reported on CCLS</t>
    </r>
    <r>
      <rPr>
        <i/>
        <sz val="9"/>
        <color theme="1"/>
        <rFont val="Calibri"/>
        <family val="2"/>
        <scheme val="minor"/>
      </rPr>
      <t>)</t>
    </r>
  </si>
  <si>
    <t>Existing CWELCC Site -Expanding Capacity</t>
  </si>
  <si>
    <t>New Home Child Care Agency with Head Office in Peel opening homes in Peel</t>
  </si>
  <si>
    <t xml:space="preserve">TOTAL </t>
  </si>
  <si>
    <t>Are you considering other sources of funding to support the opening of your child care centre?</t>
  </si>
  <si>
    <t>Previous CWELCC Opt Out - Expanding Capacity and Opting in to CWELCC</t>
  </si>
  <si>
    <t>Previous CWELCC Opt Out - Opting in to CWELCC</t>
  </si>
  <si>
    <t>CWELCC Multi- Year Expansion Application</t>
  </si>
  <si>
    <t>Existing CWELCC Head Office opening new site in Peel</t>
  </si>
  <si>
    <t>Existing CWELCC Home Child Care Agency with Head Office in Peel revising licence to add homes in Peel</t>
  </si>
  <si>
    <t>Home Child Care Agency with Head Office outside of Peel opening new homes in Peel</t>
  </si>
  <si>
    <r>
      <t xml:space="preserve">"Base Fee" means any fees or part of a fee that is charged in respect of a child for child care, including anything a licensee is required to provide under the </t>
    </r>
    <r>
      <rPr>
        <b/>
        <i/>
        <sz val="14"/>
        <color theme="4"/>
        <rFont val="Calibri"/>
        <family val="2"/>
        <scheme val="minor"/>
      </rPr>
      <t>Child Care and Early Years Act, 2014</t>
    </r>
    <r>
      <rPr>
        <b/>
        <sz val="14"/>
        <color theme="4"/>
        <rFont val="Calibri"/>
        <family val="2"/>
        <scheme val="minor"/>
      </rPr>
      <t xml:space="preserve"> (CCEYA), or anything a licensee requires the parent to purchase from the licensee, but does not include a non-base fee.</t>
    </r>
  </si>
  <si>
    <t># of times the registration fee is paid per year</t>
  </si>
  <si>
    <r>
      <t xml:space="preserve">I/we understand that the base fees, as provided above, are fees or part of a fee that is charged in respect of a child for child care, including anything a licencee is required to provide under the </t>
    </r>
    <r>
      <rPr>
        <i/>
        <sz val="11"/>
        <color theme="1"/>
        <rFont val="Calibri"/>
        <family val="2"/>
        <scheme val="minor"/>
      </rPr>
      <t>Child Care and Early Years Act, 2014</t>
    </r>
    <r>
      <rPr>
        <sz val="11"/>
        <color theme="1"/>
        <rFont val="Calibri"/>
        <family val="2"/>
        <scheme val="minor"/>
      </rPr>
      <t xml:space="preserve"> (CCEYA), or anything a licencee requires the parent to purchase from the licencee, but does not include a non-base fee.</t>
    </r>
  </si>
  <si>
    <t xml:space="preserve">I/we understand  that the base fees and non-base fees are capped as per the CCEYA in order to participate in the CWELCC program. </t>
  </si>
  <si>
    <t>Available Resources (Grants and other available funding)</t>
  </si>
  <si>
    <t>Occupancy/Lease Cost</t>
  </si>
  <si>
    <r>
      <t xml:space="preserve">Capacity Information - LHCCs </t>
    </r>
    <r>
      <rPr>
        <sz val="11"/>
        <color theme="1"/>
        <rFont val="Calibri"/>
        <family val="2"/>
        <scheme val="minor"/>
      </rPr>
      <t>(Capacity Information stated here must be the same as reported on CCLS)</t>
    </r>
  </si>
  <si>
    <t>Did you complete the licensing relevant request in Child Care Licensing System (CCLS)?</t>
  </si>
  <si>
    <t>Complete the relevant licensing request in CCLS</t>
  </si>
  <si>
    <t>Before and/or after programs (6-12 yrs.)</t>
  </si>
  <si>
    <t>Before and/or after programs (4-5 yrs.)</t>
  </si>
  <si>
    <t>0 Hrs</t>
  </si>
  <si>
    <t>List anticipated key milestones or submit a project schedule, such as a Gantt chart (i.e., milestone examples such as project start and end dates; hiring of required consultants, contractors, project managers; anticipated opening of new licensed space/site; etc.):</t>
  </si>
  <si>
    <t xml:space="preserve"># Of Proposed Homes to be Opened in Peel </t>
  </si>
  <si>
    <r>
      <rPr>
        <b/>
        <sz val="11"/>
        <color theme="1"/>
        <rFont val="Arial"/>
        <family val="2"/>
      </rPr>
      <t xml:space="preserve">Do you have at least one year of financial statements for your agency or a T1/T2? </t>
    </r>
    <r>
      <rPr>
        <sz val="11"/>
        <color theme="1"/>
        <rFont val="Arial"/>
        <family val="2"/>
      </rPr>
      <t>(applicable for operators who do not currently submit financial statements to Peel Region)</t>
    </r>
  </si>
  <si>
    <t>Do you offer extended care options for families? (If yes, please give us details below(days, # of hours, #of homes )</t>
  </si>
  <si>
    <t>Comments:</t>
  </si>
  <si>
    <t xml:space="preserve"># Hours of Operation Per Day </t>
  </si>
  <si>
    <r>
      <rPr>
        <b/>
        <sz val="11"/>
        <color rgb="FF000000"/>
        <rFont val="Calibri"/>
        <family val="2"/>
        <scheme val="minor"/>
      </rPr>
      <t>NOTE</t>
    </r>
    <r>
      <rPr>
        <sz val="11"/>
        <color rgb="FF000000"/>
        <rFont val="Calibri"/>
        <family val="2"/>
        <scheme val="minor"/>
      </rPr>
      <t>: While the Ministry of Education has established maximum funding benchmarks, these are not guaranteed. Peel will establish local benchmarks based on available funding and project demand. We intend to fund as many applications as possible to support our targeted expansion efforts in Peel.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</si>
</sst>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quot;$&quot;* #,##0.00_-;_-&quot;$&quot;* &quot;-&quot;??_-;_-@_-"/>
    <numFmt numFmtId="43" formatCode="_-* #,##0.00_-;\-* #,##0.00_-;_-* &quot;-&quot;??_-;_-@_-"/>
    <numFmt numFmtId="164" formatCode="_(* #,##0.00_);_(* \(#,##0.00\);_(* &quot;-&quot;??_);_(@_)"/>
    <numFmt numFmtId="165" formatCode="_-* #,##0_-;\-* #,##0_-;_-* &quot;-&quot;??_-;_-@_-"/>
    <numFmt numFmtId="166" formatCode="0.0%"/>
    <numFmt numFmtId="167" formatCode="[$-1009]mmmm\ yyyy"/>
    <numFmt numFmtId="168" formatCode="&quot;$&quot;#,##0"/>
    <numFmt numFmtId="169" formatCode="&quot;$&quot;#,##0.00"/>
    <numFmt numFmtId="170" formatCode="yyyy/mm/dd;@"/>
    <numFmt numFmtId="171" formatCode="dd/mm/yyyy;@"/>
  </numFmts>
  <fonts count="89" x14ac:knownFonts="1">
    <font>
      <sz val="11"/>
      <color theme="1"/>
      <name val="Calibri"/>
      <family val="2"/>
      <scheme val="minor"/>
    </font>
    <font>
      <sz val="11"/>
      <color theme="1"/>
      <name val="Calibri"/>
      <family val="2"/>
      <scheme val="minor"/>
    </font>
    <font>
      <sz val="18"/>
      <color theme="3"/>
      <name val="Calibri Light"/>
      <family val="2"/>
      <scheme val="maj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i/>
      <sz val="10"/>
      <color indexed="8"/>
      <name val="Calibri"/>
      <family val="2"/>
    </font>
    <font>
      <b/>
      <sz val="18"/>
      <color theme="3"/>
      <name val="Arial"/>
      <family val="2"/>
    </font>
    <font>
      <b/>
      <sz val="15"/>
      <color theme="3"/>
      <name val="Arial"/>
      <family val="2"/>
    </font>
    <font>
      <b/>
      <sz val="30"/>
      <color theme="0"/>
      <name val="Calibri"/>
      <family val="2"/>
      <scheme val="minor"/>
    </font>
    <font>
      <b/>
      <sz val="15"/>
      <color theme="0"/>
      <name val="Calibri"/>
      <family val="2"/>
      <scheme val="minor"/>
    </font>
    <font>
      <b/>
      <sz val="12"/>
      <name val="Calibri"/>
      <family val="2"/>
      <scheme val="minor"/>
    </font>
    <font>
      <sz val="11"/>
      <color indexed="8"/>
      <name val="Calibri"/>
      <family val="2"/>
    </font>
    <font>
      <sz val="14"/>
      <name val="Calibri"/>
      <family val="2"/>
      <scheme val="minor"/>
    </font>
    <font>
      <sz val="14"/>
      <color theme="1"/>
      <name val="Calibri"/>
      <family val="2"/>
      <scheme val="minor"/>
    </font>
    <font>
      <sz val="11"/>
      <name val="Calibri"/>
      <family val="2"/>
      <scheme val="minor"/>
    </font>
    <font>
      <sz val="10"/>
      <name val="Arial"/>
      <family val="2"/>
    </font>
    <font>
      <sz val="12"/>
      <color theme="1"/>
      <name val="Calibri"/>
      <family val="2"/>
      <scheme val="minor"/>
    </font>
    <font>
      <sz val="8"/>
      <name val="Calibri"/>
      <family val="2"/>
      <scheme val="minor"/>
    </font>
    <font>
      <sz val="10"/>
      <color theme="1"/>
      <name val="Calibri"/>
      <family val="2"/>
      <scheme val="minor"/>
    </font>
    <font>
      <sz val="13"/>
      <color theme="1"/>
      <name val="Calibri"/>
      <family val="2"/>
      <scheme val="minor"/>
    </font>
    <font>
      <b/>
      <sz val="11"/>
      <color rgb="FFFF0000"/>
      <name val="Calibri"/>
      <family val="2"/>
      <scheme val="minor"/>
    </font>
    <font>
      <b/>
      <sz val="11"/>
      <name val="Arial"/>
      <family val="2"/>
    </font>
    <font>
      <sz val="11"/>
      <name val="Arial"/>
      <family val="2"/>
    </font>
    <font>
      <sz val="11"/>
      <color rgb="FFFF0000"/>
      <name val="Arial"/>
      <family val="2"/>
    </font>
    <font>
      <b/>
      <sz val="16"/>
      <color rgb="FFFF0000"/>
      <name val="Calibri"/>
      <family val="2"/>
      <scheme val="minor"/>
    </font>
    <font>
      <b/>
      <sz val="15"/>
      <color rgb="FFFF0000"/>
      <name val="Arial"/>
      <family val="2"/>
    </font>
    <font>
      <sz val="11"/>
      <color theme="1"/>
      <name val="Arial"/>
      <family val="2"/>
    </font>
    <font>
      <b/>
      <sz val="11"/>
      <color theme="1"/>
      <name val="Arial"/>
      <family val="2"/>
    </font>
    <font>
      <b/>
      <sz val="16"/>
      <color theme="0"/>
      <name val="Calibri"/>
      <family val="2"/>
      <scheme val="minor"/>
    </font>
    <font>
      <b/>
      <sz val="12"/>
      <name val="Arial"/>
      <family val="2"/>
    </font>
    <font>
      <b/>
      <i/>
      <sz val="10"/>
      <color indexed="8"/>
      <name val="Calibri"/>
      <family val="2"/>
    </font>
    <font>
      <b/>
      <sz val="16"/>
      <color theme="0"/>
      <name val="Arial"/>
      <family val="2"/>
    </font>
    <font>
      <b/>
      <sz val="12"/>
      <color theme="1"/>
      <name val="Calibri"/>
      <family val="2"/>
      <scheme val="minor"/>
    </font>
    <font>
      <b/>
      <sz val="11"/>
      <color rgb="FFFF0000"/>
      <name val="Arial"/>
      <family val="2"/>
    </font>
    <font>
      <b/>
      <sz val="16"/>
      <color theme="4" tint="-0.249977111117893"/>
      <name val="Calibri"/>
      <family val="2"/>
      <scheme val="minor"/>
    </font>
    <font>
      <b/>
      <u/>
      <sz val="12"/>
      <color theme="1"/>
      <name val="Calibri"/>
      <family val="2"/>
      <scheme val="minor"/>
    </font>
    <font>
      <b/>
      <sz val="20"/>
      <name val="Calibri"/>
      <family val="2"/>
      <scheme val="minor"/>
    </font>
    <font>
      <b/>
      <sz val="12"/>
      <color theme="0"/>
      <name val="Arial"/>
      <family val="2"/>
    </font>
    <font>
      <i/>
      <sz val="10"/>
      <color theme="1"/>
      <name val="Calibri"/>
      <family val="2"/>
      <scheme val="minor"/>
    </font>
    <font>
      <sz val="10"/>
      <name val="Calibri"/>
      <family val="2"/>
      <scheme val="minor"/>
    </font>
    <font>
      <u/>
      <sz val="11"/>
      <color theme="10"/>
      <name val="Calibri"/>
      <family val="2"/>
      <scheme val="minor"/>
    </font>
    <font>
      <b/>
      <sz val="12"/>
      <color rgb="FFFF0000"/>
      <name val="Calibri"/>
      <family val="2"/>
      <scheme val="minor"/>
    </font>
    <font>
      <b/>
      <sz val="9"/>
      <color theme="1"/>
      <name val="Calibri"/>
      <family val="2"/>
      <scheme val="minor"/>
    </font>
    <font>
      <b/>
      <u/>
      <sz val="18"/>
      <color theme="10"/>
      <name val="Calibri"/>
      <family val="2"/>
      <scheme val="minor"/>
    </font>
    <font>
      <b/>
      <sz val="14"/>
      <name val="Calibri"/>
      <family val="2"/>
      <scheme val="minor"/>
    </font>
    <font>
      <b/>
      <sz val="18"/>
      <color theme="0"/>
      <name val="Calibri"/>
      <family val="2"/>
      <scheme val="minor"/>
    </font>
    <font>
      <b/>
      <sz val="12"/>
      <color rgb="FFFF0000"/>
      <name val="Arial"/>
      <family val="2"/>
    </font>
    <font>
      <b/>
      <sz val="14"/>
      <color theme="1"/>
      <name val="Calibri"/>
      <family val="2"/>
      <scheme val="minor"/>
    </font>
    <font>
      <b/>
      <sz val="14"/>
      <color theme="4"/>
      <name val="Calibri"/>
      <family val="2"/>
      <scheme val="minor"/>
    </font>
    <font>
      <b/>
      <sz val="10"/>
      <color theme="1"/>
      <name val="Calibri"/>
      <family val="2"/>
      <scheme val="minor"/>
    </font>
    <font>
      <sz val="11"/>
      <color rgb="FF000000"/>
      <name val="Arial"/>
      <family val="2"/>
    </font>
    <font>
      <b/>
      <sz val="11"/>
      <color rgb="FF000000"/>
      <name val="Arial"/>
      <family val="2"/>
    </font>
    <font>
      <b/>
      <sz val="11"/>
      <name val="Calibri"/>
      <family val="2"/>
      <scheme val="minor"/>
    </font>
    <font>
      <b/>
      <sz val="16"/>
      <name val="Arial"/>
      <family val="2"/>
    </font>
    <font>
      <sz val="12"/>
      <name val="Arial"/>
      <family val="2"/>
    </font>
    <font>
      <i/>
      <sz val="10"/>
      <name val="Calibri"/>
      <family val="2"/>
      <scheme val="minor"/>
    </font>
    <font>
      <b/>
      <sz val="12"/>
      <color theme="4"/>
      <name val="Arial"/>
      <family val="2"/>
    </font>
    <font>
      <sz val="9"/>
      <color rgb="FF333333"/>
      <name val="Open Sans"/>
      <family val="2"/>
    </font>
    <font>
      <b/>
      <sz val="12"/>
      <color theme="0"/>
      <name val="Calibri"/>
      <family val="2"/>
      <scheme val="minor"/>
    </font>
    <font>
      <sz val="12"/>
      <color theme="0"/>
      <name val="Calibri"/>
      <family val="2"/>
      <scheme val="minor"/>
    </font>
    <font>
      <sz val="8"/>
      <color theme="0"/>
      <name val="Calibri"/>
      <family val="2"/>
      <scheme val="minor"/>
    </font>
    <font>
      <sz val="11"/>
      <color theme="1"/>
      <name val="Symbol"/>
      <family val="1"/>
      <charset val="2"/>
    </font>
    <font>
      <sz val="11"/>
      <color rgb="FF000000"/>
      <name val="Calibri"/>
      <family val="2"/>
      <scheme val="minor"/>
    </font>
    <font>
      <b/>
      <sz val="11"/>
      <color rgb="FF000000"/>
      <name val="Calibri"/>
      <family val="2"/>
      <scheme val="minor"/>
    </font>
    <font>
      <b/>
      <sz val="14"/>
      <color rgb="FFFF0000"/>
      <name val="Calibri"/>
      <family val="2"/>
      <scheme val="minor"/>
    </font>
    <font>
      <sz val="16"/>
      <color theme="0"/>
      <name val="Calibri"/>
      <family val="2"/>
      <scheme val="minor"/>
    </font>
    <font>
      <u/>
      <sz val="16"/>
      <color theme="0"/>
      <name val="Calibri"/>
      <family val="2"/>
      <scheme val="minor"/>
    </font>
    <font>
      <sz val="12"/>
      <color rgb="FF000000"/>
      <name val="Calibri"/>
      <family val="2"/>
      <scheme val="minor"/>
    </font>
    <font>
      <b/>
      <sz val="20"/>
      <color theme="0"/>
      <name val="Calibri"/>
      <family val="2"/>
      <scheme val="minor"/>
    </font>
    <font>
      <sz val="10"/>
      <color theme="0"/>
      <name val="Roboto"/>
    </font>
    <font>
      <sz val="11"/>
      <color rgb="FF000000"/>
      <name val="Calibri"/>
      <family val="2"/>
    </font>
    <font>
      <b/>
      <sz val="12"/>
      <color rgb="FFFF0000"/>
      <name val="Calibri"/>
      <family val="2"/>
    </font>
    <font>
      <b/>
      <sz val="16"/>
      <color rgb="FF000000"/>
      <name val="Calibri"/>
      <family val="2"/>
    </font>
    <font>
      <b/>
      <sz val="11"/>
      <color rgb="FF000000"/>
      <name val="Calibri"/>
      <family val="2"/>
    </font>
    <font>
      <sz val="9"/>
      <color rgb="FF000000"/>
      <name val="Calibri"/>
      <family val="2"/>
    </font>
    <font>
      <i/>
      <sz val="9"/>
      <color rgb="FF000000"/>
      <name val="Calibri"/>
      <family val="2"/>
    </font>
    <font>
      <b/>
      <sz val="18"/>
      <color theme="0"/>
      <name val="Arial"/>
      <family val="2"/>
    </font>
    <font>
      <b/>
      <u/>
      <sz val="12"/>
      <name val="Arial"/>
      <family val="2"/>
    </font>
    <font>
      <b/>
      <u/>
      <sz val="12"/>
      <color rgb="FFFF0000"/>
      <name val="Calibri"/>
      <family val="2"/>
      <scheme val="minor"/>
    </font>
    <font>
      <i/>
      <sz val="11"/>
      <color theme="1"/>
      <name val="Calibri"/>
      <family val="2"/>
      <scheme val="minor"/>
    </font>
    <font>
      <i/>
      <sz val="9"/>
      <color theme="1"/>
      <name val="Calibri"/>
      <family val="2"/>
      <scheme val="minor"/>
    </font>
    <font>
      <sz val="9"/>
      <color theme="1"/>
      <name val="Calibri"/>
      <family val="2"/>
      <scheme val="minor"/>
    </font>
    <font>
      <b/>
      <i/>
      <sz val="14"/>
      <color theme="4"/>
      <name val="Calibri"/>
      <family val="2"/>
      <scheme val="minor"/>
    </font>
    <font>
      <b/>
      <sz val="18"/>
      <color theme="4" tint="-0.249977111117893"/>
      <name val="Calibri"/>
      <family val="2"/>
      <scheme val="minor"/>
    </font>
    <font>
      <b/>
      <u/>
      <sz val="18"/>
      <color theme="0"/>
      <name val="Calibri"/>
      <family val="2"/>
      <scheme val="minor"/>
    </font>
    <font>
      <sz val="11"/>
      <color theme="1"/>
      <name val="Arial"/>
    </font>
    <font>
      <b/>
      <sz val="9"/>
      <color rgb="FFFF0000"/>
      <name val="Calibri"/>
      <family val="2"/>
      <scheme val="minor"/>
    </font>
  </fonts>
  <fills count="2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4"/>
        <bgColor indexed="64"/>
      </patternFill>
    </fill>
    <fill>
      <patternFill patternType="solid">
        <fgColor theme="0" tint="-4.9989318521683403E-2"/>
        <bgColor indexed="64"/>
      </patternFill>
    </fill>
    <fill>
      <patternFill patternType="solid">
        <fgColor rgb="FF0070C0"/>
        <bgColor indexed="64"/>
      </patternFill>
    </fill>
    <fill>
      <patternFill patternType="solid">
        <fgColor theme="1"/>
        <bgColor indexed="64"/>
      </patternFill>
    </fill>
    <fill>
      <patternFill patternType="solid">
        <fgColor theme="4" tint="0.39997558519241921"/>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9" tint="0.79998168889431442"/>
        <bgColor rgb="FF000000"/>
      </patternFill>
    </fill>
    <fill>
      <patternFill patternType="solid">
        <fgColor theme="4" tint="0.79998168889431442"/>
        <bgColor rgb="FF000000"/>
      </patternFill>
    </fill>
    <fill>
      <patternFill patternType="solid">
        <fgColor theme="4" tint="0.59999389629810485"/>
        <bgColor rgb="FF000000"/>
      </patternFill>
    </fill>
  </fills>
  <borders count="13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dashed">
        <color indexed="64"/>
      </top>
      <bottom style="dashed">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medium">
        <color rgb="FFA3A3A3"/>
      </left>
      <right style="medium">
        <color rgb="FFA3A3A3"/>
      </right>
      <top style="medium">
        <color rgb="FFA3A3A3"/>
      </top>
      <bottom style="medium">
        <color rgb="FFA3A3A3"/>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rgb="FF000000"/>
      </right>
      <top style="thin">
        <color indexed="64"/>
      </top>
      <bottom style="thin">
        <color indexed="64"/>
      </bottom>
      <diagonal/>
    </border>
    <border>
      <left/>
      <right/>
      <top style="thin">
        <color indexed="64"/>
      </top>
      <bottom style="thin">
        <color indexed="64"/>
      </bottom>
      <diagonal/>
    </border>
    <border>
      <left style="medium">
        <color rgb="FF000000"/>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rgb="FF000000"/>
      </bottom>
      <diagonal/>
    </border>
    <border>
      <left style="medium">
        <color rgb="FF000000"/>
      </left>
      <right/>
      <top/>
      <bottom/>
      <diagonal/>
    </border>
    <border>
      <left/>
      <right style="medium">
        <color rgb="FF000000"/>
      </right>
      <top/>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thin">
        <color indexed="64"/>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dashed">
        <color indexed="64"/>
      </top>
      <bottom style="dashed">
        <color indexed="64"/>
      </bottom>
      <diagonal/>
    </border>
    <border>
      <left/>
      <right style="medium">
        <color rgb="FF000000"/>
      </right>
      <top style="dashed">
        <color indexed="64"/>
      </top>
      <bottom style="dashed">
        <color indexed="64"/>
      </bottom>
      <diagonal/>
    </border>
    <border>
      <left style="thin">
        <color indexed="64"/>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indexed="64"/>
      </left>
      <right style="medium">
        <color indexed="64"/>
      </right>
      <top style="thin">
        <color rgb="FF000000"/>
      </top>
      <bottom style="medium">
        <color rgb="FF000000"/>
      </bottom>
      <diagonal/>
    </border>
    <border>
      <left style="thin">
        <color indexed="64"/>
      </left>
      <right style="thin">
        <color indexed="64"/>
      </right>
      <top style="thin">
        <color rgb="FF000000"/>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rgb="FF000000"/>
      </right>
      <top style="medium">
        <color rgb="FF000000"/>
      </top>
      <bottom style="medium">
        <color indexed="64"/>
      </bottom>
      <diagonal/>
    </border>
    <border>
      <left style="thin">
        <color indexed="64"/>
      </left>
      <right/>
      <top/>
      <bottom style="medium">
        <color rgb="FF000000"/>
      </bottom>
      <diagonal/>
    </border>
    <border>
      <left style="medium">
        <color indexed="64"/>
      </left>
      <right/>
      <top/>
      <bottom style="medium">
        <color rgb="FF000000"/>
      </bottom>
      <diagonal/>
    </border>
    <border>
      <left style="thin">
        <color indexed="64"/>
      </left>
      <right style="thin">
        <color indexed="64"/>
      </right>
      <top/>
      <bottom style="medium">
        <color rgb="FF000000"/>
      </bottom>
      <diagonal/>
    </border>
    <border>
      <left style="medium">
        <color indexed="64"/>
      </left>
      <right style="thin">
        <color indexed="64"/>
      </right>
      <top style="medium">
        <color indexed="64"/>
      </top>
      <bottom style="medium">
        <color rgb="FF000000"/>
      </bottom>
      <diagonal/>
    </border>
    <border>
      <left style="thin">
        <color indexed="64"/>
      </left>
      <right style="medium">
        <color indexed="64"/>
      </right>
      <top style="medium">
        <color indexed="64"/>
      </top>
      <bottom style="medium">
        <color rgb="FF000000"/>
      </bottom>
      <diagonal/>
    </border>
    <border>
      <left style="medium">
        <color indexed="64"/>
      </left>
      <right style="thin">
        <color indexed="64"/>
      </right>
      <top/>
      <bottom style="medium">
        <color rgb="FF000000"/>
      </bottom>
      <diagonal/>
    </border>
    <border>
      <left/>
      <right style="medium">
        <color indexed="64"/>
      </right>
      <top/>
      <bottom style="medium">
        <color rgb="FF000000"/>
      </bottom>
      <diagonal/>
    </border>
    <border>
      <left/>
      <right/>
      <top style="medium">
        <color indexed="64"/>
      </top>
      <bottom style="medium">
        <color rgb="FF000000"/>
      </bottom>
      <diagonal/>
    </border>
    <border>
      <left style="thin">
        <color indexed="64"/>
      </left>
      <right style="thin">
        <color indexed="64"/>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indexed="64"/>
      </left>
      <right/>
      <top style="medium">
        <color rgb="FF000000"/>
      </top>
      <bottom style="thin">
        <color indexed="64"/>
      </bottom>
      <diagonal/>
    </border>
    <border>
      <left style="medium">
        <color rgb="FF000000"/>
      </left>
      <right/>
      <top style="medium">
        <color indexed="64"/>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indexed="64"/>
      </top>
      <bottom style="medium">
        <color indexed="64"/>
      </bottom>
      <diagonal/>
    </border>
    <border>
      <left style="medium">
        <color rgb="FF000000"/>
      </left>
      <right/>
      <top style="thin">
        <color indexed="64"/>
      </top>
      <bottom style="medium">
        <color rgb="FF000000"/>
      </bottom>
      <diagonal/>
    </border>
    <border>
      <left/>
      <right style="medium">
        <color indexed="64"/>
      </right>
      <top style="medium">
        <color rgb="FF000000"/>
      </top>
      <bottom/>
      <diagonal/>
    </border>
    <border>
      <left style="medium">
        <color rgb="FF000000"/>
      </left>
      <right style="medium">
        <color rgb="FF000000"/>
      </right>
      <top style="medium">
        <color rgb="FF000000"/>
      </top>
      <bottom style="thin">
        <color indexed="64"/>
      </bottom>
      <diagonal/>
    </border>
    <border>
      <left style="medium">
        <color rgb="FF000000"/>
      </left>
      <right style="medium">
        <color rgb="FF000000"/>
      </right>
      <top style="thin">
        <color indexed="64"/>
      </top>
      <bottom style="medium">
        <color indexed="64"/>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style="thin">
        <color indexed="64"/>
      </top>
      <bottom style="medium">
        <color rgb="FF000000"/>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164" fontId="13" fillId="0" borderId="0" applyFont="0" applyFill="0" applyBorder="0" applyAlignment="0" applyProtection="0"/>
    <xf numFmtId="0" fontId="17" fillId="0" borderId="0"/>
    <xf numFmtId="43" fontId="1" fillId="0" borderId="0" applyFont="0" applyFill="0" applyBorder="0" applyAlignment="0" applyProtection="0"/>
    <xf numFmtId="44" fontId="1" fillId="0" borderId="0" applyFont="0" applyFill="0" applyBorder="0" applyAlignment="0" applyProtection="0"/>
    <xf numFmtId="43" fontId="13" fillId="0" borderId="0" applyFont="0" applyFill="0" applyBorder="0" applyAlignment="0" applyProtection="0"/>
    <xf numFmtId="0" fontId="42" fillId="0" borderId="0" applyNumberFormat="0" applyFill="0" applyBorder="0" applyAlignment="0" applyProtection="0"/>
  </cellStyleXfs>
  <cellXfs count="768">
    <xf numFmtId="0" fontId="0" fillId="0" borderId="0" xfId="0"/>
    <xf numFmtId="0" fontId="0" fillId="4" borderId="1" xfId="0" applyFill="1" applyBorder="1" applyAlignment="1" applyProtection="1">
      <alignment horizontal="center" vertical="center"/>
      <protection locked="0"/>
    </xf>
    <xf numFmtId="0" fontId="0" fillId="3" borderId="0" xfId="0" applyFill="1"/>
    <xf numFmtId="0" fontId="9" fillId="3" borderId="0" xfId="4" applyFont="1" applyFill="1" applyBorder="1" applyAlignment="1" applyProtection="1">
      <alignment horizontal="left"/>
    </xf>
    <xf numFmtId="0" fontId="0" fillId="4" borderId="28" xfId="0" applyFill="1" applyBorder="1" applyAlignment="1" applyProtection="1">
      <alignment horizontal="center"/>
      <protection locked="0"/>
    </xf>
    <xf numFmtId="44" fontId="0" fillId="4" borderId="29" xfId="2" applyFont="1" applyFill="1" applyBorder="1" applyProtection="1">
      <protection locked="0"/>
    </xf>
    <xf numFmtId="44" fontId="0" fillId="4" borderId="30" xfId="2" applyFont="1" applyFill="1" applyBorder="1" applyProtection="1">
      <protection locked="0"/>
    </xf>
    <xf numFmtId="0" fontId="0" fillId="4" borderId="14" xfId="0" applyFill="1" applyBorder="1" applyAlignment="1" applyProtection="1">
      <alignment horizontal="left" vertical="center"/>
      <protection locked="0"/>
    </xf>
    <xf numFmtId="44" fontId="0" fillId="4" borderId="14" xfId="2" applyFont="1" applyFill="1" applyBorder="1" applyProtection="1">
      <protection locked="0"/>
    </xf>
    <xf numFmtId="1" fontId="0" fillId="4" borderId="14" xfId="0" applyNumberFormat="1" applyFill="1" applyBorder="1" applyAlignment="1" applyProtection="1">
      <alignment horizontal="center"/>
      <protection locked="0"/>
    </xf>
    <xf numFmtId="0" fontId="28" fillId="4" borderId="14" xfId="0" applyFont="1" applyFill="1" applyBorder="1" applyAlignment="1" applyProtection="1">
      <alignment horizontal="center" vertical="center"/>
      <protection locked="0"/>
    </xf>
    <xf numFmtId="44" fontId="3" fillId="3" borderId="20" xfId="2" applyFont="1" applyFill="1" applyBorder="1" applyProtection="1"/>
    <xf numFmtId="44" fontId="3" fillId="3" borderId="15" xfId="2" applyFont="1" applyFill="1" applyBorder="1" applyProtection="1"/>
    <xf numFmtId="44" fontId="3" fillId="3" borderId="1" xfId="2" applyFont="1" applyFill="1" applyBorder="1" applyProtection="1"/>
    <xf numFmtId="0" fontId="8" fillId="0" borderId="0" xfId="4" applyFont="1" applyFill="1" applyBorder="1" applyAlignment="1" applyProtection="1">
      <alignment horizontal="left"/>
    </xf>
    <xf numFmtId="44" fontId="0" fillId="3" borderId="1" xfId="2" applyFont="1" applyFill="1" applyBorder="1" applyProtection="1">
      <protection hidden="1"/>
    </xf>
    <xf numFmtId="44" fontId="3" fillId="3" borderId="62" xfId="2" applyFont="1" applyFill="1" applyBorder="1" applyProtection="1"/>
    <xf numFmtId="44" fontId="0" fillId="4" borderId="62" xfId="2" applyFont="1" applyFill="1" applyBorder="1" applyProtection="1">
      <protection locked="0"/>
    </xf>
    <xf numFmtId="44" fontId="0" fillId="4" borderId="63" xfId="2" applyFont="1" applyFill="1" applyBorder="1" applyProtection="1">
      <protection locked="0"/>
    </xf>
    <xf numFmtId="0" fontId="0" fillId="4" borderId="67" xfId="0" applyFill="1" applyBorder="1" applyAlignment="1" applyProtection="1">
      <alignment horizontal="left" vertical="center"/>
      <protection locked="0"/>
    </xf>
    <xf numFmtId="0" fontId="4" fillId="3" borderId="16" xfId="0" applyFont="1" applyFill="1" applyBorder="1" applyProtection="1">
      <protection hidden="1"/>
    </xf>
    <xf numFmtId="0" fontId="0" fillId="4" borderId="68" xfId="0" applyFill="1" applyBorder="1" applyAlignment="1" applyProtection="1">
      <alignment horizontal="left" vertical="center"/>
      <protection locked="0"/>
    </xf>
    <xf numFmtId="0" fontId="0" fillId="4" borderId="69" xfId="0" applyFill="1" applyBorder="1" applyAlignment="1" applyProtection="1">
      <alignment horizontal="center"/>
      <protection locked="0"/>
    </xf>
    <xf numFmtId="0" fontId="0" fillId="4" borderId="17" xfId="0" applyFill="1" applyBorder="1" applyAlignment="1" applyProtection="1">
      <alignment horizontal="center" vertical="center"/>
      <protection locked="0"/>
    </xf>
    <xf numFmtId="0" fontId="4" fillId="3" borderId="18" xfId="0" applyFont="1" applyFill="1" applyBorder="1" applyProtection="1">
      <protection hidden="1"/>
    </xf>
    <xf numFmtId="0" fontId="27" fillId="0" borderId="0" xfId="4" applyFont="1" applyFill="1" applyBorder="1" applyAlignment="1" applyProtection="1">
      <alignment wrapText="1"/>
    </xf>
    <xf numFmtId="0" fontId="28" fillId="4" borderId="14" xfId="0" applyFont="1" applyFill="1" applyBorder="1" applyAlignment="1" applyProtection="1">
      <alignment horizontal="center" vertical="center" wrapText="1"/>
      <protection locked="0"/>
    </xf>
    <xf numFmtId="0" fontId="0" fillId="0" borderId="0" xfId="0" applyProtection="1">
      <protection hidden="1"/>
    </xf>
    <xf numFmtId="0" fontId="0" fillId="2" borderId="6" xfId="0" applyFill="1" applyBorder="1" applyProtection="1">
      <protection hidden="1"/>
    </xf>
    <xf numFmtId="0" fontId="5" fillId="2" borderId="7" xfId="0" applyFont="1" applyFill="1" applyBorder="1" applyAlignment="1" applyProtection="1">
      <alignment horizontal="center"/>
      <protection hidden="1"/>
    </xf>
    <xf numFmtId="0" fontId="0" fillId="2" borderId="8" xfId="0" applyFill="1" applyBorder="1" applyProtection="1">
      <protection hidden="1"/>
    </xf>
    <xf numFmtId="0" fontId="0" fillId="2" borderId="9" xfId="0" applyFill="1" applyBorder="1" applyProtection="1">
      <protection hidden="1"/>
    </xf>
    <xf numFmtId="0" fontId="29" fillId="2" borderId="0" xfId="0" applyFont="1" applyFill="1" applyAlignment="1" applyProtection="1">
      <alignment wrapText="1"/>
      <protection hidden="1"/>
    </xf>
    <xf numFmtId="0" fontId="28" fillId="2" borderId="0" xfId="0" applyFont="1" applyFill="1" applyProtection="1">
      <protection hidden="1"/>
    </xf>
    <xf numFmtId="0" fontId="0" fillId="2" borderId="0" xfId="0" applyFill="1" applyProtection="1">
      <protection hidden="1"/>
    </xf>
    <xf numFmtId="0" fontId="0" fillId="2" borderId="10" xfId="0" applyFill="1" applyBorder="1" applyProtection="1">
      <protection hidden="1"/>
    </xf>
    <xf numFmtId="0" fontId="0" fillId="2" borderId="0" xfId="0" applyFill="1" applyAlignment="1" applyProtection="1">
      <alignment horizontal="right" vertical="center"/>
      <protection hidden="1"/>
    </xf>
    <xf numFmtId="0" fontId="0" fillId="2" borderId="11" xfId="0" applyFill="1" applyBorder="1" applyProtection="1">
      <protection hidden="1"/>
    </xf>
    <xf numFmtId="0" fontId="0" fillId="2" borderId="12" xfId="0" applyFill="1" applyBorder="1" applyAlignment="1" applyProtection="1">
      <alignment horizontal="right" vertical="top"/>
      <protection hidden="1"/>
    </xf>
    <xf numFmtId="0" fontId="0" fillId="2" borderId="12" xfId="0" applyFill="1" applyBorder="1" applyAlignment="1" applyProtection="1">
      <alignment horizontal="left" vertical="top"/>
      <protection hidden="1"/>
    </xf>
    <xf numFmtId="0" fontId="0" fillId="2" borderId="12" xfId="0" applyFill="1" applyBorder="1" applyProtection="1">
      <protection hidden="1"/>
    </xf>
    <xf numFmtId="0" fontId="0" fillId="2" borderId="13" xfId="0" applyFill="1" applyBorder="1" applyProtection="1">
      <protection hidden="1"/>
    </xf>
    <xf numFmtId="0" fontId="0" fillId="0" borderId="0" xfId="0" applyAlignment="1" applyProtection="1">
      <alignment vertical="center"/>
      <protection hidden="1"/>
    </xf>
    <xf numFmtId="0" fontId="5" fillId="0" borderId="0" xfId="0" applyFont="1" applyAlignment="1" applyProtection="1">
      <alignment horizontal="center"/>
      <protection hidden="1"/>
    </xf>
    <xf numFmtId="0" fontId="5" fillId="0" borderId="0" xfId="0" applyFont="1" applyAlignment="1" applyProtection="1">
      <alignment vertical="center"/>
      <protection hidden="1"/>
    </xf>
    <xf numFmtId="0" fontId="29" fillId="0" borderId="0" xfId="0" applyFont="1" applyAlignment="1" applyProtection="1">
      <alignment wrapText="1"/>
      <protection hidden="1"/>
    </xf>
    <xf numFmtId="0" fontId="28" fillId="0" borderId="0" xfId="0" applyFont="1" applyAlignment="1" applyProtection="1">
      <alignment wrapText="1"/>
      <protection hidden="1"/>
    </xf>
    <xf numFmtId="0" fontId="28" fillId="0" borderId="0" xfId="0" applyFont="1" applyProtection="1">
      <protection hidden="1"/>
    </xf>
    <xf numFmtId="0" fontId="5" fillId="2" borderId="0" xfId="0" applyFont="1" applyFill="1" applyAlignment="1" applyProtection="1">
      <alignment horizontal="right" vertical="center"/>
      <protection hidden="1"/>
    </xf>
    <xf numFmtId="0" fontId="0" fillId="0" borderId="0" xfId="0" applyAlignment="1" applyProtection="1">
      <alignment horizontal="center" vertical="top"/>
      <protection hidden="1"/>
    </xf>
    <xf numFmtId="0" fontId="0" fillId="0" borderId="0" xfId="0" applyAlignment="1" applyProtection="1">
      <alignment horizontal="left" vertical="top"/>
      <protection hidden="1"/>
    </xf>
    <xf numFmtId="0" fontId="28" fillId="0" borderId="0" xfId="0" applyFont="1" applyAlignment="1" applyProtection="1">
      <alignment vertical="top" wrapText="1"/>
      <protection hidden="1"/>
    </xf>
    <xf numFmtId="0" fontId="28" fillId="0" borderId="0" xfId="0" applyFont="1" applyAlignment="1" applyProtection="1">
      <alignment horizontal="center" vertical="center"/>
      <protection hidden="1"/>
    </xf>
    <xf numFmtId="0" fontId="35" fillId="0" borderId="0" xfId="0" applyFont="1" applyAlignment="1" applyProtection="1">
      <alignment horizontal="center" wrapText="1"/>
      <protection hidden="1"/>
    </xf>
    <xf numFmtId="0" fontId="0" fillId="0" borderId="0" xfId="0" applyAlignment="1" applyProtection="1">
      <alignment horizontal="right" vertical="top"/>
      <protection hidden="1"/>
    </xf>
    <xf numFmtId="0" fontId="0" fillId="0" borderId="0" xfId="0" applyAlignment="1" applyProtection="1">
      <alignment horizontal="right" vertical="center"/>
      <protection hidden="1"/>
    </xf>
    <xf numFmtId="0" fontId="0" fillId="0" borderId="0" xfId="0" applyAlignment="1" applyProtection="1">
      <alignment horizontal="left" wrapText="1"/>
      <protection hidden="1"/>
    </xf>
    <xf numFmtId="0" fontId="0" fillId="0" borderId="0" xfId="0" applyAlignment="1" applyProtection="1">
      <alignment horizontal="right"/>
      <protection hidden="1"/>
    </xf>
    <xf numFmtId="0" fontId="35" fillId="0" borderId="0" xfId="0" applyFont="1" applyAlignment="1" applyProtection="1">
      <alignment wrapText="1"/>
      <protection hidden="1"/>
    </xf>
    <xf numFmtId="0" fontId="27" fillId="3" borderId="0" xfId="4" applyFont="1" applyFill="1" applyBorder="1" applyAlignment="1" applyProtection="1">
      <alignment horizontal="left"/>
    </xf>
    <xf numFmtId="0" fontId="4" fillId="3" borderId="0" xfId="0" applyFont="1" applyFill="1" applyProtection="1">
      <protection hidden="1"/>
    </xf>
    <xf numFmtId="0" fontId="0" fillId="10" borderId="0" xfId="0" applyFill="1" applyProtection="1">
      <protection hidden="1"/>
    </xf>
    <xf numFmtId="0" fontId="0" fillId="2" borderId="0" xfId="0" applyFill="1" applyAlignment="1" applyProtection="1">
      <alignment horizontal="center"/>
      <protection hidden="1"/>
    </xf>
    <xf numFmtId="0" fontId="49" fillId="2" borderId="7" xfId="0" applyFont="1" applyFill="1" applyBorder="1" applyAlignment="1" applyProtection="1">
      <alignment vertical="center"/>
      <protection hidden="1"/>
    </xf>
    <xf numFmtId="0" fontId="49" fillId="2" borderId="0" xfId="0" applyFont="1" applyFill="1" applyAlignment="1" applyProtection="1">
      <alignment vertical="center"/>
      <protection hidden="1"/>
    </xf>
    <xf numFmtId="0" fontId="0" fillId="2" borderId="7" xfId="0" applyFill="1" applyBorder="1" applyAlignment="1" applyProtection="1">
      <alignment horizontal="center"/>
      <protection hidden="1"/>
    </xf>
    <xf numFmtId="44" fontId="0" fillId="3" borderId="62" xfId="2" applyFont="1" applyFill="1" applyBorder="1" applyProtection="1">
      <protection hidden="1"/>
    </xf>
    <xf numFmtId="44" fontId="0" fillId="4" borderId="23" xfId="2" applyFont="1" applyFill="1" applyBorder="1" applyProtection="1">
      <protection hidden="1"/>
    </xf>
    <xf numFmtId="0" fontId="28" fillId="0" borderId="0" xfId="0" applyFont="1" applyAlignment="1" applyProtection="1">
      <alignment horizontal="left" vertical="top" wrapText="1"/>
      <protection hidden="1"/>
    </xf>
    <xf numFmtId="0" fontId="0" fillId="2" borderId="0" xfId="0" applyFill="1" applyAlignment="1" applyProtection="1">
      <alignment horizontal="left" vertical="center" wrapText="1"/>
      <protection hidden="1"/>
    </xf>
    <xf numFmtId="0" fontId="4" fillId="4" borderId="16" xfId="0" applyFont="1" applyFill="1" applyBorder="1" applyProtection="1">
      <protection locked="0"/>
    </xf>
    <xf numFmtId="0" fontId="4" fillId="4" borderId="18" xfId="0" applyFont="1" applyFill="1" applyBorder="1" applyProtection="1">
      <protection locked="0"/>
    </xf>
    <xf numFmtId="44" fontId="0" fillId="3" borderId="20" xfId="2" applyFont="1" applyFill="1" applyBorder="1" applyProtection="1">
      <protection hidden="1"/>
    </xf>
    <xf numFmtId="4" fontId="0" fillId="3" borderId="1" xfId="0" applyNumberFormat="1" applyFill="1" applyBorder="1" applyAlignment="1" applyProtection="1">
      <alignment horizontal="center" vertical="center"/>
      <protection hidden="1"/>
    </xf>
    <xf numFmtId="0" fontId="26" fillId="3" borderId="0" xfId="0" applyFont="1" applyFill="1" applyAlignment="1" applyProtection="1">
      <alignment wrapText="1"/>
      <protection hidden="1"/>
    </xf>
    <xf numFmtId="0" fontId="26" fillId="3" borderId="0" xfId="0" applyFont="1" applyFill="1" applyAlignment="1" applyProtection="1">
      <alignment vertical="top" wrapText="1"/>
      <protection hidden="1"/>
    </xf>
    <xf numFmtId="0" fontId="12" fillId="0" borderId="0" xfId="0" applyFont="1" applyAlignment="1" applyProtection="1">
      <alignment vertical="center"/>
      <protection hidden="1"/>
    </xf>
    <xf numFmtId="0" fontId="5" fillId="0" borderId="1" xfId="0" applyFont="1" applyBorder="1" applyAlignment="1" applyProtection="1">
      <alignment horizontal="center" vertical="center" wrapText="1"/>
      <protection hidden="1"/>
    </xf>
    <xf numFmtId="0" fontId="0" fillId="0" borderId="1" xfId="0" applyBorder="1" applyAlignment="1" applyProtection="1">
      <alignment vertical="center"/>
      <protection hidden="1"/>
    </xf>
    <xf numFmtId="0" fontId="48" fillId="0" borderId="0" xfId="6" applyFont="1" applyAlignment="1" applyProtection="1">
      <alignment horizontal="left"/>
      <protection hidden="1"/>
    </xf>
    <xf numFmtId="0" fontId="6" fillId="0" borderId="0" xfId="0" applyFont="1" applyProtection="1">
      <protection hidden="1"/>
    </xf>
    <xf numFmtId="0" fontId="0" fillId="0" borderId="0" xfId="0" applyAlignment="1" applyProtection="1">
      <alignment wrapText="1"/>
      <protection hidden="1"/>
    </xf>
    <xf numFmtId="2" fontId="0" fillId="3" borderId="1" xfId="2" applyNumberFormat="1" applyFont="1" applyFill="1" applyBorder="1" applyProtection="1">
      <protection hidden="1"/>
    </xf>
    <xf numFmtId="0" fontId="27" fillId="0" borderId="0" xfId="4" applyFont="1" applyFill="1" applyBorder="1" applyAlignment="1" applyProtection="1">
      <alignment horizontal="left"/>
      <protection hidden="1"/>
    </xf>
    <xf numFmtId="0" fontId="0" fillId="4" borderId="74" xfId="2" applyNumberFormat="1" applyFont="1" applyFill="1" applyBorder="1" applyAlignment="1" applyProtection="1">
      <alignment horizontal="left"/>
      <protection locked="0"/>
    </xf>
    <xf numFmtId="0" fontId="0" fillId="4" borderId="74" xfId="2" applyNumberFormat="1" applyFont="1" applyFill="1" applyBorder="1" applyProtection="1">
      <protection locked="0"/>
    </xf>
    <xf numFmtId="2" fontId="0" fillId="4" borderId="74" xfId="2" applyNumberFormat="1" applyFont="1" applyFill="1" applyBorder="1" applyProtection="1">
      <protection locked="0"/>
    </xf>
    <xf numFmtId="44" fontId="0" fillId="4" borderId="74" xfId="2" applyFont="1" applyFill="1" applyBorder="1" applyProtection="1">
      <protection locked="0"/>
    </xf>
    <xf numFmtId="44" fontId="0" fillId="4" borderId="1" xfId="2" applyFont="1" applyFill="1" applyBorder="1" applyProtection="1">
      <protection locked="0"/>
    </xf>
    <xf numFmtId="2" fontId="0" fillId="4" borderId="1" xfId="2" applyNumberFormat="1" applyFont="1" applyFill="1" applyBorder="1" applyProtection="1">
      <protection locked="0"/>
    </xf>
    <xf numFmtId="1" fontId="0" fillId="4" borderId="1" xfId="2" applyNumberFormat="1" applyFont="1" applyFill="1" applyBorder="1" applyProtection="1">
      <protection locked="0"/>
    </xf>
    <xf numFmtId="0" fontId="0" fillId="4" borderId="62" xfId="2" applyNumberFormat="1" applyFont="1" applyFill="1" applyBorder="1" applyAlignment="1" applyProtection="1">
      <alignment horizontal="left"/>
      <protection locked="0"/>
    </xf>
    <xf numFmtId="0" fontId="0" fillId="4" borderId="62" xfId="2" applyNumberFormat="1" applyFont="1" applyFill="1" applyBorder="1" applyProtection="1">
      <protection locked="0"/>
    </xf>
    <xf numFmtId="2" fontId="0" fillId="4" borderId="62" xfId="2" applyNumberFormat="1" applyFont="1" applyFill="1" applyBorder="1" applyProtection="1">
      <protection locked="0"/>
    </xf>
    <xf numFmtId="0" fontId="0" fillId="4" borderId="71" xfId="2" applyNumberFormat="1" applyFont="1" applyFill="1" applyBorder="1" applyAlignment="1" applyProtection="1">
      <alignment horizontal="left"/>
      <protection locked="0"/>
    </xf>
    <xf numFmtId="0" fontId="0" fillId="4" borderId="71" xfId="2" applyNumberFormat="1" applyFont="1" applyFill="1" applyBorder="1" applyProtection="1">
      <protection locked="0"/>
    </xf>
    <xf numFmtId="2" fontId="0" fillId="4" borderId="71" xfId="2" applyNumberFormat="1" applyFont="1" applyFill="1" applyBorder="1" applyProtection="1">
      <protection locked="0"/>
    </xf>
    <xf numFmtId="9" fontId="0" fillId="4" borderId="74" xfId="3" applyFont="1" applyFill="1" applyBorder="1" applyProtection="1">
      <protection locked="0"/>
    </xf>
    <xf numFmtId="0" fontId="0" fillId="0" borderId="1" xfId="0" applyBorder="1" applyProtection="1">
      <protection locked="0"/>
    </xf>
    <xf numFmtId="9" fontId="0" fillId="4" borderId="62" xfId="3" applyFont="1" applyFill="1" applyBorder="1" applyProtection="1">
      <protection locked="0"/>
    </xf>
    <xf numFmtId="9" fontId="0" fillId="4" borderId="63" xfId="3" applyFont="1" applyFill="1" applyBorder="1" applyProtection="1">
      <protection locked="0"/>
    </xf>
    <xf numFmtId="0" fontId="9" fillId="0" borderId="0" xfId="4" applyFont="1" applyFill="1" applyBorder="1" applyAlignment="1" applyProtection="1">
      <alignment horizontal="left"/>
      <protection hidden="1"/>
    </xf>
    <xf numFmtId="0" fontId="5" fillId="0" borderId="0" xfId="0" applyFont="1" applyProtection="1">
      <protection hidden="1"/>
    </xf>
    <xf numFmtId="165" fontId="0" fillId="0" borderId="0" xfId="1" applyNumberFormat="1" applyFont="1" applyProtection="1">
      <protection hidden="1"/>
    </xf>
    <xf numFmtId="165" fontId="6" fillId="0" borderId="0" xfId="0" applyNumberFormat="1" applyFont="1" applyProtection="1">
      <protection hidden="1"/>
    </xf>
    <xf numFmtId="0" fontId="20" fillId="2" borderId="0" xfId="0" applyFont="1" applyFill="1" applyAlignment="1" applyProtection="1">
      <alignment horizontal="center" vertical="center" wrapText="1"/>
      <protection hidden="1"/>
    </xf>
    <xf numFmtId="0" fontId="28" fillId="4" borderId="61" xfId="0" applyFont="1" applyFill="1" applyBorder="1" applyAlignment="1" applyProtection="1">
      <alignment horizontal="center" vertical="center" wrapText="1"/>
      <protection locked="0"/>
    </xf>
    <xf numFmtId="3" fontId="0" fillId="4" borderId="1" xfId="0" applyNumberFormat="1" applyFill="1" applyBorder="1" applyAlignment="1" applyProtection="1">
      <alignment horizontal="center" vertical="center" wrapText="1"/>
      <protection locked="0"/>
    </xf>
    <xf numFmtId="3" fontId="65" fillId="20" borderId="1" xfId="0" applyNumberFormat="1" applyFont="1" applyFill="1" applyBorder="1" applyAlignment="1" applyProtection="1">
      <alignment horizontal="center" vertical="center" wrapText="1"/>
      <protection hidden="1"/>
    </xf>
    <xf numFmtId="0" fontId="0" fillId="4" borderId="14" xfId="0" applyFill="1" applyBorder="1" applyAlignment="1" applyProtection="1">
      <alignment horizontal="center" vertical="center"/>
      <protection locked="0"/>
    </xf>
    <xf numFmtId="0" fontId="0" fillId="20" borderId="0" xfId="0" applyFill="1" applyAlignment="1" applyProtection="1">
      <alignment vertical="center"/>
      <protection hidden="1"/>
    </xf>
    <xf numFmtId="0" fontId="42" fillId="20" borderId="0" xfId="10" applyFill="1" applyBorder="1" applyAlignment="1" applyProtection="1">
      <alignment horizontal="left" vertical="center" wrapText="1"/>
    </xf>
    <xf numFmtId="0" fontId="68" fillId="21" borderId="0" xfId="10" applyFont="1" applyFill="1" applyBorder="1" applyAlignment="1" applyProtection="1">
      <alignment horizontal="left" vertical="center" wrapText="1"/>
    </xf>
    <xf numFmtId="0" fontId="73" fillId="3" borderId="0" xfId="0" applyFont="1" applyFill="1"/>
    <xf numFmtId="0" fontId="72" fillId="3" borderId="0" xfId="0" applyFont="1" applyFill="1"/>
    <xf numFmtId="0" fontId="74" fillId="3" borderId="0" xfId="0" applyFont="1" applyFill="1"/>
    <xf numFmtId="0" fontId="72" fillId="3" borderId="0" xfId="0" quotePrefix="1" applyFont="1" applyFill="1"/>
    <xf numFmtId="0" fontId="75" fillId="3" borderId="1" xfId="0" applyFont="1" applyFill="1" applyBorder="1" applyAlignment="1">
      <alignment horizontal="center" vertical="center"/>
    </xf>
    <xf numFmtId="0" fontId="72" fillId="3" borderId="81" xfId="0" applyFont="1" applyFill="1" applyBorder="1" applyAlignment="1">
      <alignment horizontal="center" vertical="center"/>
    </xf>
    <xf numFmtId="0" fontId="72" fillId="3" borderId="81" xfId="0" applyFont="1" applyFill="1" applyBorder="1" applyAlignment="1">
      <alignment horizontal="center" vertical="center" indent="1"/>
    </xf>
    <xf numFmtId="0" fontId="72" fillId="3" borderId="76" xfId="0" applyFont="1" applyFill="1" applyBorder="1" applyAlignment="1">
      <alignment horizontal="center" vertical="center" indent="1"/>
    </xf>
    <xf numFmtId="0" fontId="72" fillId="3" borderId="62" xfId="0" applyFont="1" applyFill="1" applyBorder="1" applyAlignment="1">
      <alignment horizontal="center" vertical="center" indent="1"/>
    </xf>
    <xf numFmtId="0" fontId="72" fillId="3" borderId="22" xfId="0" applyFont="1" applyFill="1" applyBorder="1" applyAlignment="1">
      <alignment horizontal="center" vertical="center" indent="1"/>
    </xf>
    <xf numFmtId="0" fontId="72" fillId="3" borderId="83" xfId="0" applyFont="1" applyFill="1" applyBorder="1" applyAlignment="1">
      <alignment horizontal="center" vertical="center" indent="1"/>
    </xf>
    <xf numFmtId="0" fontId="75" fillId="3" borderId="62" xfId="0" applyFont="1" applyFill="1" applyBorder="1" applyAlignment="1">
      <alignment horizontal="center" vertical="center" indent="1"/>
    </xf>
    <xf numFmtId="0" fontId="75" fillId="3" borderId="83" xfId="0" applyFont="1" applyFill="1" applyBorder="1" applyAlignment="1">
      <alignment horizontal="center" vertical="center" indent="1"/>
    </xf>
    <xf numFmtId="0" fontId="75" fillId="3" borderId="22" xfId="0" applyFont="1" applyFill="1" applyBorder="1" applyAlignment="1">
      <alignment horizontal="center" vertical="center" indent="1"/>
    </xf>
    <xf numFmtId="0" fontId="75" fillId="3" borderId="83" xfId="0" applyFont="1" applyFill="1" applyBorder="1" applyAlignment="1">
      <alignment horizontal="right" vertical="center" indent="1"/>
    </xf>
    <xf numFmtId="0" fontId="75" fillId="3" borderId="28" xfId="0" applyFont="1" applyFill="1" applyBorder="1" applyAlignment="1">
      <alignment horizontal="center" vertical="center"/>
    </xf>
    <xf numFmtId="0" fontId="75" fillId="3" borderId="4" xfId="0" applyFont="1" applyFill="1" applyBorder="1" applyAlignment="1">
      <alignment horizontal="center" vertical="center"/>
    </xf>
    <xf numFmtId="0" fontId="28" fillId="4" borderId="102" xfId="0" applyFont="1" applyFill="1" applyBorder="1" applyAlignment="1" applyProtection="1">
      <alignment horizontal="center" vertical="center" wrapText="1"/>
      <protection hidden="1"/>
    </xf>
    <xf numFmtId="0" fontId="28" fillId="4" borderId="103" xfId="0" applyFont="1" applyFill="1" applyBorder="1" applyAlignment="1" applyProtection="1">
      <alignment horizontal="center" vertical="center" wrapText="1"/>
      <protection hidden="1"/>
    </xf>
    <xf numFmtId="0" fontId="28" fillId="4" borderId="104" xfId="0" applyFont="1" applyFill="1" applyBorder="1" applyAlignment="1" applyProtection="1">
      <alignment horizontal="center" vertical="center" wrapText="1"/>
      <protection hidden="1"/>
    </xf>
    <xf numFmtId="0" fontId="28" fillId="4" borderId="92" xfId="0" applyFont="1" applyFill="1" applyBorder="1" applyAlignment="1" applyProtection="1">
      <alignment horizontal="center" vertical="center"/>
      <protection hidden="1"/>
    </xf>
    <xf numFmtId="0" fontId="0" fillId="2" borderId="0" xfId="0" applyFill="1" applyAlignment="1" applyProtection="1">
      <alignment vertical="center"/>
      <protection hidden="1"/>
    </xf>
    <xf numFmtId="44" fontId="0" fillId="3" borderId="70" xfId="2" applyFont="1" applyFill="1" applyBorder="1" applyProtection="1">
      <protection hidden="1"/>
    </xf>
    <xf numFmtId="44" fontId="0" fillId="3" borderId="109" xfId="2" applyFont="1" applyFill="1" applyBorder="1" applyProtection="1">
      <protection hidden="1"/>
    </xf>
    <xf numFmtId="44" fontId="0" fillId="3" borderId="36" xfId="2" applyFont="1" applyFill="1" applyBorder="1" applyProtection="1">
      <protection hidden="1"/>
    </xf>
    <xf numFmtId="44" fontId="0" fillId="3" borderId="110" xfId="2" applyFont="1" applyFill="1" applyBorder="1" applyProtection="1">
      <protection hidden="1"/>
    </xf>
    <xf numFmtId="44" fontId="0" fillId="4" borderId="4" xfId="2" applyFont="1" applyFill="1" applyBorder="1" applyProtection="1">
      <protection locked="0"/>
    </xf>
    <xf numFmtId="2" fontId="0" fillId="4" borderId="4" xfId="2" applyNumberFormat="1" applyFont="1" applyFill="1" applyBorder="1" applyProtection="1">
      <protection locked="0"/>
    </xf>
    <xf numFmtId="1" fontId="0" fillId="4" borderId="4" xfId="2" applyNumberFormat="1" applyFont="1" applyFill="1" applyBorder="1" applyProtection="1">
      <protection locked="0"/>
    </xf>
    <xf numFmtId="2" fontId="0" fillId="3" borderId="4" xfId="2" applyNumberFormat="1" applyFont="1" applyFill="1" applyBorder="1" applyProtection="1">
      <protection hidden="1"/>
    </xf>
    <xf numFmtId="44" fontId="0" fillId="3" borderId="4" xfId="2" applyFont="1" applyFill="1" applyBorder="1" applyProtection="1">
      <protection hidden="1"/>
    </xf>
    <xf numFmtId="0" fontId="0" fillId="0" borderId="4" xfId="0" applyBorder="1" applyProtection="1">
      <protection locked="0"/>
    </xf>
    <xf numFmtId="0" fontId="5" fillId="0" borderId="126" xfId="0" applyFont="1" applyBorder="1" applyProtection="1">
      <protection hidden="1"/>
    </xf>
    <xf numFmtId="0" fontId="5" fillId="0" borderId="127" xfId="0" applyFont="1" applyBorder="1" applyProtection="1">
      <protection hidden="1"/>
    </xf>
    <xf numFmtId="0" fontId="5" fillId="0" borderId="128" xfId="0" applyFont="1" applyBorder="1" applyProtection="1">
      <protection hidden="1"/>
    </xf>
    <xf numFmtId="0" fontId="5" fillId="0" borderId="129" xfId="0" applyFont="1" applyBorder="1" applyProtection="1">
      <protection hidden="1"/>
    </xf>
    <xf numFmtId="0" fontId="5" fillId="0" borderId="130" xfId="0" applyFont="1" applyBorder="1" applyProtection="1">
      <protection hidden="1"/>
    </xf>
    <xf numFmtId="44" fontId="0" fillId="4" borderId="134" xfId="2" applyFont="1" applyFill="1" applyBorder="1" applyProtection="1">
      <protection hidden="1"/>
    </xf>
    <xf numFmtId="166" fontId="0" fillId="4" borderId="22" xfId="2" applyNumberFormat="1" applyFont="1" applyFill="1" applyBorder="1" applyAlignment="1" applyProtection="1">
      <alignment horizontal="center"/>
      <protection hidden="1"/>
    </xf>
    <xf numFmtId="165" fontId="0" fillId="0" borderId="134" xfId="1" applyNumberFormat="1" applyFont="1" applyBorder="1" applyProtection="1">
      <protection hidden="1"/>
    </xf>
    <xf numFmtId="165" fontId="0" fillId="4" borderId="127" xfId="1" applyNumberFormat="1" applyFont="1" applyFill="1" applyBorder="1" applyProtection="1">
      <protection hidden="1"/>
    </xf>
    <xf numFmtId="165" fontId="0" fillId="0" borderId="135" xfId="1" applyNumberFormat="1" applyFont="1" applyBorder="1" applyProtection="1">
      <protection hidden="1"/>
    </xf>
    <xf numFmtId="165" fontId="0" fillId="0" borderId="91" xfId="1" applyNumberFormat="1" applyFont="1" applyBorder="1" applyProtection="1">
      <protection hidden="1"/>
    </xf>
    <xf numFmtId="0" fontId="5" fillId="0" borderId="95" xfId="0" applyFont="1" applyBorder="1" applyAlignment="1" applyProtection="1">
      <alignment horizontal="center" vertical="center"/>
      <protection hidden="1"/>
    </xf>
    <xf numFmtId="0" fontId="5" fillId="0" borderId="95" xfId="0" applyFont="1" applyBorder="1" applyAlignment="1" applyProtection="1">
      <alignment horizontal="center" vertical="center" wrapText="1"/>
      <protection hidden="1"/>
    </xf>
    <xf numFmtId="0" fontId="5" fillId="0" borderId="101" xfId="0" applyFont="1" applyBorder="1" applyAlignment="1" applyProtection="1">
      <alignment horizontal="center" vertical="center"/>
      <protection hidden="1"/>
    </xf>
    <xf numFmtId="0" fontId="5" fillId="0" borderId="96" xfId="0" applyFont="1" applyBorder="1" applyAlignment="1" applyProtection="1">
      <alignment horizontal="center" vertical="center" wrapText="1"/>
      <protection hidden="1"/>
    </xf>
    <xf numFmtId="0" fontId="5" fillId="0" borderId="83" xfId="0" applyFont="1" applyBorder="1" applyProtection="1">
      <protection hidden="1"/>
    </xf>
    <xf numFmtId="0" fontId="5" fillId="0" borderId="82" xfId="0" applyFont="1" applyBorder="1" applyProtection="1">
      <protection hidden="1"/>
    </xf>
    <xf numFmtId="0" fontId="0" fillId="2" borderId="0" xfId="0" applyFill="1" applyAlignment="1" applyProtection="1">
      <alignment vertical="center" wrapText="1"/>
      <protection hidden="1"/>
    </xf>
    <xf numFmtId="0" fontId="3" fillId="3" borderId="67" xfId="0" applyFont="1" applyFill="1" applyBorder="1" applyAlignment="1">
      <alignment horizontal="left" vertical="center"/>
    </xf>
    <xf numFmtId="0" fontId="3" fillId="3" borderId="28" xfId="0" applyFont="1" applyFill="1" applyBorder="1" applyAlignment="1">
      <alignment horizontal="center"/>
    </xf>
    <xf numFmtId="0" fontId="3" fillId="3" borderId="1" xfId="0" applyFont="1" applyFill="1" applyBorder="1" applyAlignment="1">
      <alignment horizontal="center" vertical="center"/>
    </xf>
    <xf numFmtId="4" fontId="3" fillId="3" borderId="1" xfId="0" applyNumberFormat="1" applyFont="1" applyFill="1" applyBorder="1" applyAlignment="1">
      <alignment horizontal="center" vertical="center"/>
    </xf>
    <xf numFmtId="0" fontId="10" fillId="0" borderId="0" xfId="0" applyFont="1" applyAlignment="1">
      <alignment wrapText="1"/>
    </xf>
    <xf numFmtId="0" fontId="21" fillId="0" borderId="0" xfId="0" applyFont="1" applyAlignment="1">
      <alignment horizontal="right"/>
    </xf>
    <xf numFmtId="0" fontId="21" fillId="3" borderId="0" xfId="0" applyFont="1" applyFill="1"/>
    <xf numFmtId="0" fontId="21" fillId="0" borderId="0" xfId="0" applyFont="1" applyAlignment="1">
      <alignment horizontal="center"/>
    </xf>
    <xf numFmtId="0" fontId="21" fillId="0" borderId="0" xfId="0" applyFont="1"/>
    <xf numFmtId="0" fontId="5" fillId="2" borderId="31" xfId="0" applyFont="1" applyFill="1" applyBorder="1" applyAlignment="1">
      <alignment horizontal="center" vertical="center" wrapText="1"/>
    </xf>
    <xf numFmtId="0" fontId="5" fillId="2" borderId="64"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0" fillId="0" borderId="16" xfId="0" applyBorder="1"/>
    <xf numFmtId="0" fontId="5" fillId="0" borderId="0" xfId="0" applyFont="1" applyAlignment="1">
      <alignment horizontal="left" vertical="top" wrapText="1"/>
    </xf>
    <xf numFmtId="0" fontId="5" fillId="0" borderId="0" xfId="0" applyFont="1"/>
    <xf numFmtId="0" fontId="22" fillId="0" borderId="0" xfId="0" applyFont="1"/>
    <xf numFmtId="0" fontId="22" fillId="0" borderId="0" xfId="0" quotePrefix="1" applyFont="1"/>
    <xf numFmtId="0" fontId="4" fillId="0" borderId="0" xfId="0" applyFont="1"/>
    <xf numFmtId="0" fontId="5" fillId="0" borderId="0" xfId="0" applyFont="1" applyAlignment="1">
      <alignment vertical="top" wrapText="1"/>
    </xf>
    <xf numFmtId="0" fontId="5" fillId="2" borderId="61" xfId="0" applyFont="1" applyFill="1" applyBorder="1" applyAlignment="1">
      <alignment horizontal="center" vertical="center" wrapText="1"/>
    </xf>
    <xf numFmtId="0" fontId="5" fillId="2" borderId="61" xfId="0" applyFont="1" applyFill="1" applyBorder="1" applyAlignment="1">
      <alignment horizontal="center" wrapText="1"/>
    </xf>
    <xf numFmtId="44" fontId="0" fillId="0" borderId="14" xfId="0" applyNumberFormat="1" applyBorder="1"/>
    <xf numFmtId="0" fontId="5" fillId="0" borderId="9" xfId="0" applyFont="1" applyBorder="1" applyAlignment="1">
      <alignment vertical="top" wrapText="1"/>
    </xf>
    <xf numFmtId="0" fontId="5" fillId="0" borderId="0" xfId="0" applyFont="1" applyAlignment="1">
      <alignment vertical="top"/>
    </xf>
    <xf numFmtId="0" fontId="4" fillId="19" borderId="0" xfId="0" applyFont="1" applyFill="1"/>
    <xf numFmtId="0" fontId="0" fillId="0" borderId="0" xfId="0" applyAlignment="1">
      <alignment vertical="top"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5" fillId="0" borderId="0" xfId="0" applyFont="1" applyAlignment="1">
      <alignment horizontal="center"/>
    </xf>
    <xf numFmtId="2" fontId="0" fillId="0" borderId="10" xfId="0" applyNumberFormat="1" applyBorder="1"/>
    <xf numFmtId="2" fontId="0" fillId="0" borderId="0" xfId="0" applyNumberFormat="1"/>
    <xf numFmtId="2" fontId="0" fillId="0" borderId="13" xfId="0" applyNumberFormat="1" applyBorder="1"/>
    <xf numFmtId="0" fontId="52" fillId="0" borderId="73" xfId="0" applyFont="1" applyBorder="1" applyAlignment="1">
      <alignment vertical="center" wrapText="1"/>
    </xf>
    <xf numFmtId="0" fontId="53" fillId="0" borderId="73" xfId="0" applyFont="1" applyBorder="1" applyAlignment="1">
      <alignment vertical="center" wrapText="1"/>
    </xf>
    <xf numFmtId="169" fontId="52" fillId="0" borderId="73" xfId="2" applyNumberFormat="1" applyFont="1" applyBorder="1" applyAlignment="1" applyProtection="1">
      <alignment vertical="center" wrapText="1"/>
    </xf>
    <xf numFmtId="16" fontId="53" fillId="0" borderId="73" xfId="0" applyNumberFormat="1" applyFont="1" applyBorder="1" applyAlignment="1">
      <alignment vertical="center" wrapText="1"/>
    </xf>
    <xf numFmtId="0" fontId="27" fillId="0" borderId="0" xfId="4" applyFont="1" applyFill="1" applyBorder="1" applyAlignment="1" applyProtection="1">
      <alignment horizontal="left"/>
    </xf>
    <xf numFmtId="0" fontId="58" fillId="0" borderId="0" xfId="4" applyFont="1" applyFill="1" applyBorder="1" applyAlignment="1" applyProtection="1">
      <alignment horizontal="left"/>
    </xf>
    <xf numFmtId="0" fontId="54" fillId="2" borderId="94" xfId="0" applyFont="1" applyFill="1" applyBorder="1" applyAlignment="1">
      <alignment horizontal="center" vertical="center" wrapText="1"/>
    </xf>
    <xf numFmtId="0" fontId="54" fillId="2" borderId="115" xfId="0" applyFont="1" applyFill="1" applyBorder="1" applyAlignment="1">
      <alignment horizontal="center" vertical="center" wrapText="1"/>
    </xf>
    <xf numFmtId="0" fontId="54" fillId="2" borderId="116" xfId="0" applyFont="1" applyFill="1" applyBorder="1" applyAlignment="1">
      <alignment horizontal="center" vertical="center" wrapText="1"/>
    </xf>
    <xf numFmtId="0" fontId="54" fillId="2" borderId="117" xfId="0" applyFont="1" applyFill="1" applyBorder="1" applyAlignment="1">
      <alignment horizontal="center" vertical="center" wrapText="1"/>
    </xf>
    <xf numFmtId="0" fontId="54" fillId="2" borderId="118" xfId="0" applyFont="1" applyFill="1" applyBorder="1" applyAlignment="1">
      <alignment horizontal="center" vertical="center" wrapText="1"/>
    </xf>
    <xf numFmtId="0" fontId="54" fillId="2" borderId="119" xfId="0" applyFont="1" applyFill="1" applyBorder="1" applyAlignment="1">
      <alignment horizontal="center" vertical="center" wrapText="1"/>
    </xf>
    <xf numFmtId="0" fontId="54" fillId="2" borderId="120" xfId="0" applyFont="1" applyFill="1" applyBorder="1" applyAlignment="1">
      <alignment horizontal="center" vertical="center" wrapText="1"/>
    </xf>
    <xf numFmtId="0" fontId="54" fillId="2" borderId="121" xfId="0" applyFont="1" applyFill="1" applyBorder="1" applyAlignment="1">
      <alignment horizontal="center" vertical="center" wrapText="1"/>
    </xf>
    <xf numFmtId="2" fontId="54" fillId="2" borderId="89" xfId="0" applyNumberFormat="1" applyFont="1" applyFill="1" applyBorder="1" applyAlignment="1">
      <alignment horizontal="center" vertical="center" wrapText="1"/>
    </xf>
    <xf numFmtId="0" fontId="54" fillId="2" borderId="89" xfId="0" applyFont="1" applyFill="1" applyBorder="1" applyAlignment="1">
      <alignment horizontal="center" vertical="center" wrapText="1"/>
    </xf>
    <xf numFmtId="0" fontId="54" fillId="2" borderId="122" xfId="0" applyFont="1" applyFill="1" applyBorder="1" applyAlignment="1">
      <alignment horizontal="center" vertical="center" wrapText="1"/>
    </xf>
    <xf numFmtId="0" fontId="54" fillId="2" borderId="123" xfId="0" applyFont="1" applyFill="1" applyBorder="1" applyAlignment="1">
      <alignment horizontal="center" vertical="center" wrapText="1"/>
    </xf>
    <xf numFmtId="0" fontId="5" fillId="2" borderId="124" xfId="0" applyFont="1" applyFill="1" applyBorder="1" applyAlignment="1">
      <alignment horizontal="center" vertical="center" wrapText="1"/>
    </xf>
    <xf numFmtId="44" fontId="0" fillId="4" borderId="91" xfId="2" applyFont="1" applyFill="1" applyBorder="1" applyProtection="1">
      <protection locked="0" hidden="1"/>
    </xf>
    <xf numFmtId="44" fontId="0" fillId="4" borderId="23" xfId="2" applyFont="1" applyFill="1" applyBorder="1" applyProtection="1">
      <protection locked="0" hidden="1"/>
    </xf>
    <xf numFmtId="9" fontId="0" fillId="4" borderId="22" xfId="3" applyFont="1" applyFill="1" applyBorder="1" applyProtection="1">
      <protection locked="0" hidden="1"/>
    </xf>
    <xf numFmtId="2" fontId="0" fillId="4" borderId="84" xfId="2" applyNumberFormat="1" applyFont="1" applyFill="1" applyBorder="1" applyProtection="1">
      <protection locked="0" hidden="1"/>
    </xf>
    <xf numFmtId="165" fontId="0" fillId="4" borderId="84" xfId="1" applyNumberFormat="1" applyFont="1" applyFill="1" applyBorder="1" applyProtection="1">
      <protection locked="0" hidden="1"/>
    </xf>
    <xf numFmtId="165" fontId="0" fillId="4" borderId="127" xfId="1" applyNumberFormat="1" applyFont="1" applyFill="1" applyBorder="1" applyProtection="1">
      <protection locked="0" hidden="1"/>
    </xf>
    <xf numFmtId="44" fontId="0" fillId="4" borderId="93" xfId="2" applyFont="1" applyFill="1" applyBorder="1" applyProtection="1">
      <protection locked="0" hidden="1"/>
    </xf>
    <xf numFmtId="44" fontId="0" fillId="4" borderId="121" xfId="2" applyFont="1" applyFill="1" applyBorder="1" applyProtection="1">
      <protection locked="0" hidden="1"/>
    </xf>
    <xf numFmtId="9" fontId="0" fillId="4" borderId="89" xfId="3" applyFont="1" applyFill="1" applyBorder="1" applyProtection="1">
      <protection locked="0" hidden="1"/>
    </xf>
    <xf numFmtId="2" fontId="0" fillId="4" borderId="94" xfId="2" applyNumberFormat="1" applyFont="1" applyFill="1" applyBorder="1" applyProtection="1">
      <protection locked="0" hidden="1"/>
    </xf>
    <xf numFmtId="165" fontId="0" fillId="4" borderId="130" xfId="1" applyNumberFormat="1" applyFont="1" applyFill="1" applyBorder="1" applyProtection="1">
      <protection locked="0" hidden="1"/>
    </xf>
    <xf numFmtId="0" fontId="17" fillId="0" borderId="0" xfId="6" applyProtection="1">
      <protection hidden="1"/>
    </xf>
    <xf numFmtId="0" fontId="31" fillId="0" borderId="0" xfId="6" applyFont="1" applyProtection="1">
      <protection hidden="1"/>
    </xf>
    <xf numFmtId="0" fontId="31" fillId="0" borderId="0" xfId="6" applyFont="1" applyAlignment="1" applyProtection="1">
      <alignment horizontal="right"/>
      <protection hidden="1"/>
    </xf>
    <xf numFmtId="49" fontId="24" fillId="3" borderId="0" xfId="6" applyNumberFormat="1" applyFont="1" applyFill="1" applyProtection="1">
      <protection hidden="1"/>
    </xf>
    <xf numFmtId="0" fontId="24" fillId="3" borderId="0" xfId="6" applyFont="1" applyFill="1" applyProtection="1">
      <protection hidden="1"/>
    </xf>
    <xf numFmtId="0" fontId="24" fillId="0" borderId="0" xfId="6" applyFont="1" applyProtection="1">
      <protection hidden="1"/>
    </xf>
    <xf numFmtId="0" fontId="23" fillId="0" borderId="0" xfId="6" applyFont="1" applyProtection="1">
      <protection hidden="1"/>
    </xf>
    <xf numFmtId="0" fontId="23" fillId="0" borderId="0" xfId="6" applyFont="1" applyAlignment="1" applyProtection="1">
      <alignment horizontal="right"/>
      <protection hidden="1"/>
    </xf>
    <xf numFmtId="0" fontId="23" fillId="0" borderId="0" xfId="6" applyFont="1" applyAlignment="1" applyProtection="1">
      <alignment horizontal="left"/>
      <protection hidden="1"/>
    </xf>
    <xf numFmtId="0" fontId="25" fillId="0" borderId="0" xfId="6" applyFont="1" applyProtection="1">
      <protection hidden="1"/>
    </xf>
    <xf numFmtId="167" fontId="23" fillId="8" borderId="36" xfId="6" applyNumberFormat="1" applyFont="1" applyFill="1" applyBorder="1" applyAlignment="1" applyProtection="1">
      <alignment horizontal="center" vertical="center"/>
      <protection hidden="1"/>
    </xf>
    <xf numFmtId="0" fontId="23" fillId="9" borderId="1" xfId="6" applyFont="1" applyFill="1" applyBorder="1" applyAlignment="1" applyProtection="1">
      <alignment horizontal="center" vertical="center" wrapText="1"/>
      <protection hidden="1"/>
    </xf>
    <xf numFmtId="39" fontId="23" fillId="7" borderId="72" xfId="6" applyNumberFormat="1" applyFont="1" applyFill="1" applyBorder="1" applyAlignment="1" applyProtection="1">
      <alignment horizontal="left" vertical="center"/>
      <protection hidden="1"/>
    </xf>
    <xf numFmtId="0" fontId="23" fillId="7" borderId="1" xfId="6" applyFont="1" applyFill="1" applyBorder="1" applyAlignment="1" applyProtection="1">
      <alignment horizontal="center" vertical="center" wrapText="1"/>
      <protection hidden="1"/>
    </xf>
    <xf numFmtId="39" fontId="24" fillId="0" borderId="37" xfId="6" applyNumberFormat="1" applyFont="1" applyBorder="1" applyAlignment="1" applyProtection="1">
      <alignment horizontal="left"/>
      <protection hidden="1"/>
    </xf>
    <xf numFmtId="168" fontId="24" fillId="0" borderId="38" xfId="6" applyNumberFormat="1" applyFont="1" applyBorder="1" applyAlignment="1" applyProtection="1">
      <alignment horizontal="right"/>
      <protection hidden="1"/>
    </xf>
    <xf numFmtId="168" fontId="24" fillId="0" borderId="40" xfId="6" applyNumberFormat="1" applyFont="1" applyBorder="1" applyAlignment="1" applyProtection="1">
      <alignment horizontal="right"/>
      <protection hidden="1"/>
    </xf>
    <xf numFmtId="39" fontId="23" fillId="9" borderId="24" xfId="6" applyNumberFormat="1" applyFont="1" applyFill="1" applyBorder="1" applyAlignment="1" applyProtection="1">
      <alignment horizontal="left"/>
      <protection hidden="1"/>
    </xf>
    <xf numFmtId="168" fontId="23" fillId="9" borderId="25" xfId="6" applyNumberFormat="1" applyFont="1" applyFill="1" applyBorder="1" applyAlignment="1" applyProtection="1">
      <alignment horizontal="right"/>
      <protection hidden="1"/>
    </xf>
    <xf numFmtId="39" fontId="23" fillId="7" borderId="42" xfId="6" applyNumberFormat="1" applyFont="1" applyFill="1" applyBorder="1" applyAlignment="1" applyProtection="1">
      <alignment horizontal="left" vertical="center"/>
      <protection hidden="1"/>
    </xf>
    <xf numFmtId="0" fontId="23" fillId="7" borderId="43" xfId="6" applyFont="1" applyFill="1" applyBorder="1" applyAlignment="1" applyProtection="1">
      <alignment horizontal="center" vertical="center"/>
      <protection hidden="1"/>
    </xf>
    <xf numFmtId="0" fontId="23" fillId="7" borderId="43" xfId="6" applyFont="1" applyFill="1" applyBorder="1" applyAlignment="1" applyProtection="1">
      <alignment horizontal="center" vertical="center" wrapText="1"/>
      <protection hidden="1"/>
    </xf>
    <xf numFmtId="39" fontId="24" fillId="0" borderId="44" xfId="6" applyNumberFormat="1" applyFont="1" applyBorder="1" applyAlignment="1" applyProtection="1">
      <alignment horizontal="left"/>
      <protection hidden="1"/>
    </xf>
    <xf numFmtId="168" fontId="24" fillId="0" borderId="45" xfId="6" applyNumberFormat="1" applyFont="1" applyBorder="1" applyAlignment="1" applyProtection="1">
      <alignment horizontal="right"/>
      <protection hidden="1"/>
    </xf>
    <xf numFmtId="39" fontId="23" fillId="9" borderId="46" xfId="6" applyNumberFormat="1" applyFont="1" applyFill="1" applyBorder="1" applyAlignment="1" applyProtection="1">
      <alignment horizontal="left"/>
      <protection hidden="1"/>
    </xf>
    <xf numFmtId="168" fontId="23" fillId="9" borderId="47" xfId="6" applyNumberFormat="1" applyFont="1" applyFill="1" applyBorder="1" applyAlignment="1" applyProtection="1">
      <alignment horizontal="right"/>
      <protection hidden="1"/>
    </xf>
    <xf numFmtId="39" fontId="23" fillId="0" borderId="48" xfId="6" applyNumberFormat="1" applyFont="1" applyBorder="1" applyAlignment="1" applyProtection="1">
      <alignment horizontal="left"/>
      <protection hidden="1"/>
    </xf>
    <xf numFmtId="168" fontId="23" fillId="0" borderId="49" xfId="6" applyNumberFormat="1" applyFont="1" applyBorder="1" applyAlignment="1" applyProtection="1">
      <alignment horizontal="right"/>
      <protection hidden="1"/>
    </xf>
    <xf numFmtId="168" fontId="23" fillId="9" borderId="26" xfId="6" applyNumberFormat="1" applyFont="1" applyFill="1" applyBorder="1" applyAlignment="1" applyProtection="1">
      <alignment horizontal="right"/>
      <protection hidden="1"/>
    </xf>
    <xf numFmtId="169" fontId="24" fillId="0" borderId="0" xfId="6" applyNumberFormat="1" applyFont="1" applyProtection="1">
      <protection hidden="1"/>
    </xf>
    <xf numFmtId="168" fontId="24" fillId="0" borderId="0" xfId="6" applyNumberFormat="1" applyFont="1" applyProtection="1">
      <protection hidden="1"/>
    </xf>
    <xf numFmtId="39" fontId="23" fillId="9" borderId="14" xfId="6" applyNumberFormat="1" applyFont="1" applyFill="1" applyBorder="1" applyAlignment="1" applyProtection="1">
      <alignment horizontal="center" vertical="center"/>
      <protection hidden="1"/>
    </xf>
    <xf numFmtId="39" fontId="24" fillId="0" borderId="57" xfId="6" applyNumberFormat="1" applyFont="1" applyBorder="1" applyAlignment="1" applyProtection="1">
      <alignment horizontal="left"/>
      <protection hidden="1"/>
    </xf>
    <xf numFmtId="168" fontId="24" fillId="0" borderId="57" xfId="2" applyNumberFormat="1" applyFont="1" applyFill="1" applyBorder="1" applyAlignment="1" applyProtection="1">
      <alignment horizontal="right"/>
      <protection hidden="1"/>
    </xf>
    <xf numFmtId="39" fontId="24" fillId="0" borderId="0" xfId="6" applyNumberFormat="1" applyFont="1" applyAlignment="1" applyProtection="1">
      <alignment horizontal="left"/>
      <protection hidden="1"/>
    </xf>
    <xf numFmtId="168" fontId="24" fillId="0" borderId="0" xfId="2" applyNumberFormat="1" applyFont="1" applyFill="1" applyBorder="1" applyAlignment="1" applyProtection="1">
      <alignment horizontal="right"/>
      <protection hidden="1"/>
    </xf>
    <xf numFmtId="0" fontId="24" fillId="0" borderId="0" xfId="2" applyNumberFormat="1" applyFont="1" applyFill="1" applyBorder="1" applyAlignment="1" applyProtection="1">
      <alignment horizontal="center"/>
      <protection hidden="1"/>
    </xf>
    <xf numFmtId="39" fontId="23" fillId="0" borderId="95" xfId="6" applyNumberFormat="1" applyFont="1" applyBorder="1" applyAlignment="1" applyProtection="1">
      <alignment horizontal="left"/>
      <protection hidden="1"/>
    </xf>
    <xf numFmtId="0" fontId="24" fillId="0" borderId="0" xfId="6" applyFont="1" applyAlignment="1" applyProtection="1">
      <alignment horizontal="right"/>
      <protection hidden="1"/>
    </xf>
    <xf numFmtId="0" fontId="23" fillId="9" borderId="95" xfId="0" applyFont="1" applyFill="1" applyBorder="1" applyAlignment="1" applyProtection="1">
      <alignment vertical="center"/>
      <protection hidden="1"/>
    </xf>
    <xf numFmtId="0" fontId="23" fillId="9" borderId="96" xfId="0" applyFont="1" applyFill="1" applyBorder="1" applyAlignment="1" applyProtection="1">
      <alignment horizontal="center" vertical="center"/>
      <protection hidden="1"/>
    </xf>
    <xf numFmtId="0" fontId="23" fillId="8" borderId="84" xfId="0" applyFont="1" applyFill="1" applyBorder="1" applyProtection="1">
      <protection hidden="1"/>
    </xf>
    <xf numFmtId="168" fontId="23" fillId="8" borderId="91" xfId="0" applyNumberFormat="1" applyFont="1" applyFill="1" applyBorder="1" applyProtection="1">
      <protection hidden="1"/>
    </xf>
    <xf numFmtId="0" fontId="24" fillId="0" borderId="84" xfId="0" applyFont="1" applyBorder="1" applyProtection="1">
      <protection hidden="1"/>
    </xf>
    <xf numFmtId="0" fontId="72" fillId="0" borderId="87" xfId="0" applyFont="1" applyBorder="1" applyProtection="1">
      <protection hidden="1"/>
    </xf>
    <xf numFmtId="0" fontId="72" fillId="0" borderId="92" xfId="0" applyFont="1" applyBorder="1" applyProtection="1">
      <protection hidden="1"/>
    </xf>
    <xf numFmtId="0" fontId="72" fillId="0" borderId="0" xfId="0" applyFont="1" applyProtection="1">
      <protection hidden="1"/>
    </xf>
    <xf numFmtId="0" fontId="72" fillId="0" borderId="88" xfId="0" applyFont="1" applyBorder="1" applyProtection="1">
      <protection hidden="1"/>
    </xf>
    <xf numFmtId="0" fontId="23" fillId="8" borderId="94" xfId="0" applyFont="1" applyFill="1" applyBorder="1" applyProtection="1">
      <protection hidden="1"/>
    </xf>
    <xf numFmtId="168" fontId="23" fillId="8" borderId="93" xfId="0" applyNumberFormat="1" applyFont="1" applyFill="1" applyBorder="1" applyProtection="1">
      <protection hidden="1"/>
    </xf>
    <xf numFmtId="0" fontId="24" fillId="0" borderId="6" xfId="6" quotePrefix="1" applyFont="1" applyBorder="1" applyAlignment="1" applyProtection="1">
      <alignment horizontal="left" vertical="top"/>
      <protection hidden="1"/>
    </xf>
    <xf numFmtId="0" fontId="24" fillId="0" borderId="7" xfId="6" quotePrefix="1" applyFont="1" applyBorder="1" applyAlignment="1" applyProtection="1">
      <alignment vertical="top"/>
      <protection hidden="1"/>
    </xf>
    <xf numFmtId="0" fontId="24" fillId="0" borderId="8" xfId="6" quotePrefix="1" applyFont="1" applyBorder="1" applyAlignment="1" applyProtection="1">
      <alignment vertical="top"/>
      <protection hidden="1"/>
    </xf>
    <xf numFmtId="0" fontId="23" fillId="4" borderId="14" xfId="6" applyFont="1" applyFill="1" applyBorder="1" applyAlignment="1" applyProtection="1">
      <alignment horizontal="center" vertical="center"/>
      <protection locked="0" hidden="1"/>
    </xf>
    <xf numFmtId="168" fontId="24" fillId="4" borderId="40" xfId="6" applyNumberFormat="1" applyFont="1" applyFill="1" applyBorder="1" applyAlignment="1" applyProtection="1">
      <alignment horizontal="right"/>
      <protection locked="0" hidden="1"/>
    </xf>
    <xf numFmtId="39" fontId="24" fillId="4" borderId="39" xfId="6" applyNumberFormat="1" applyFont="1" applyFill="1" applyBorder="1" applyAlignment="1" applyProtection="1">
      <alignment horizontal="left"/>
      <protection locked="0" hidden="1"/>
    </xf>
    <xf numFmtId="39" fontId="24" fillId="4" borderId="39" xfId="6" applyNumberFormat="1" applyFont="1" applyFill="1" applyBorder="1" applyAlignment="1" applyProtection="1">
      <alignment horizontal="left" vertical="center" wrapText="1"/>
      <protection locked="0" hidden="1"/>
    </xf>
    <xf numFmtId="39" fontId="24" fillId="4" borderId="41" xfId="6" applyNumberFormat="1" applyFont="1" applyFill="1" applyBorder="1" applyAlignment="1" applyProtection="1">
      <alignment horizontal="left"/>
      <protection locked="0" hidden="1"/>
    </xf>
    <xf numFmtId="168" fontId="24" fillId="4" borderId="45" xfId="6" applyNumberFormat="1" applyFont="1" applyFill="1" applyBorder="1" applyAlignment="1" applyProtection="1">
      <alignment horizontal="right"/>
      <protection locked="0" hidden="1"/>
    </xf>
    <xf numFmtId="39" fontId="24" fillId="4" borderId="44" xfId="6" applyNumberFormat="1" applyFont="1" applyFill="1" applyBorder="1" applyAlignment="1" applyProtection="1">
      <alignment horizontal="left"/>
      <protection locked="0" hidden="1"/>
    </xf>
    <xf numFmtId="168" fontId="24" fillId="4" borderId="99" xfId="6" applyNumberFormat="1" applyFont="1" applyFill="1" applyBorder="1" applyAlignment="1" applyProtection="1">
      <alignment horizontal="right"/>
      <protection locked="0" hidden="1"/>
    </xf>
    <xf numFmtId="168" fontId="24" fillId="4" borderId="50" xfId="6" applyNumberFormat="1" applyFont="1" applyFill="1" applyBorder="1" applyAlignment="1" applyProtection="1">
      <alignment horizontal="right"/>
      <protection locked="0" hidden="1"/>
    </xf>
    <xf numFmtId="0" fontId="0" fillId="0" borderId="0" xfId="0" applyAlignment="1">
      <alignment vertical="center"/>
    </xf>
    <xf numFmtId="0" fontId="62" fillId="0" borderId="0" xfId="0" applyFont="1" applyAlignment="1">
      <alignment vertical="center"/>
    </xf>
    <xf numFmtId="0" fontId="0" fillId="20" borderId="71" xfId="0" applyFill="1" applyBorder="1" applyAlignment="1">
      <alignment vertical="center"/>
    </xf>
    <xf numFmtId="0" fontId="0" fillId="20" borderId="79" xfId="0" applyFill="1" applyBorder="1" applyAlignment="1">
      <alignment vertical="center"/>
    </xf>
    <xf numFmtId="0" fontId="0" fillId="20" borderId="80" xfId="0" applyFill="1" applyBorder="1" applyAlignment="1">
      <alignment vertical="center"/>
    </xf>
    <xf numFmtId="0" fontId="0" fillId="20" borderId="78" xfId="0" applyFill="1" applyBorder="1" applyAlignment="1">
      <alignment vertical="center"/>
    </xf>
    <xf numFmtId="0" fontId="30" fillId="21" borderId="0" xfId="0" applyFont="1" applyFill="1" applyAlignment="1">
      <alignment vertical="center"/>
    </xf>
    <xf numFmtId="0" fontId="30" fillId="21" borderId="0" xfId="0" applyFont="1" applyFill="1" applyAlignment="1">
      <alignment horizontal="center" vertical="center"/>
    </xf>
    <xf numFmtId="0" fontId="0" fillId="20" borderId="76" xfId="0" applyFill="1" applyBorder="1" applyAlignment="1">
      <alignment vertical="center"/>
    </xf>
    <xf numFmtId="0" fontId="43" fillId="20" borderId="0" xfId="0" applyFont="1" applyFill="1" applyAlignment="1">
      <alignment horizontal="center" vertical="center"/>
    </xf>
    <xf numFmtId="0" fontId="5" fillId="20" borderId="0" xfId="0" applyFont="1" applyFill="1" applyAlignment="1">
      <alignment vertical="center"/>
    </xf>
    <xf numFmtId="0" fontId="0" fillId="20" borderId="0" xfId="0" applyFill="1" applyAlignment="1">
      <alignment vertical="center"/>
    </xf>
    <xf numFmtId="0" fontId="0" fillId="20" borderId="0" xfId="0" applyFill="1" applyAlignment="1">
      <alignment horizontal="center" vertical="center"/>
    </xf>
    <xf numFmtId="0" fontId="0" fillId="20" borderId="0" xfId="0" applyFill="1" applyAlignment="1">
      <alignment vertical="center" wrapText="1"/>
    </xf>
    <xf numFmtId="0" fontId="5" fillId="20" borderId="0" xfId="0" applyFont="1" applyFill="1" applyAlignment="1">
      <alignment horizontal="center" vertical="center"/>
    </xf>
    <xf numFmtId="0" fontId="0" fillId="20" borderId="0" xfId="0" applyFill="1"/>
    <xf numFmtId="0" fontId="18" fillId="20" borderId="0" xfId="0" applyFont="1" applyFill="1" applyAlignment="1">
      <alignment horizontal="center" vertical="center"/>
    </xf>
    <xf numFmtId="0" fontId="0" fillId="20" borderId="0" xfId="0" applyFill="1" applyAlignment="1">
      <alignment horizontal="left" vertical="center" wrapText="1"/>
    </xf>
    <xf numFmtId="0" fontId="0" fillId="20" borderId="0" xfId="0" applyFill="1" applyAlignment="1">
      <alignment horizontal="left" vertical="top"/>
    </xf>
    <xf numFmtId="0" fontId="65" fillId="20" borderId="1" xfId="0" applyFont="1" applyFill="1" applyBorder="1" applyAlignment="1">
      <alignment horizontal="center" vertical="center" wrapText="1"/>
    </xf>
    <xf numFmtId="0" fontId="5" fillId="20" borderId="0" xfId="0" applyFont="1" applyFill="1" applyAlignment="1">
      <alignment horizontal="left" vertical="center"/>
    </xf>
    <xf numFmtId="0" fontId="16" fillId="0" borderId="0" xfId="0" applyFont="1" applyAlignment="1">
      <alignment vertical="center"/>
    </xf>
    <xf numFmtId="0" fontId="19" fillId="0" borderId="0" xfId="0" applyFont="1" applyAlignment="1">
      <alignment vertical="center"/>
    </xf>
    <xf numFmtId="0" fontId="63" fillId="20" borderId="0" xfId="0" applyFont="1" applyFill="1" applyAlignment="1">
      <alignment horizontal="center" vertical="center"/>
    </xf>
    <xf numFmtId="0" fontId="67" fillId="21" borderId="0" xfId="0" applyFont="1" applyFill="1" applyAlignment="1">
      <alignment vertical="center"/>
    </xf>
    <xf numFmtId="0" fontId="0" fillId="20" borderId="0" xfId="0" applyFill="1" applyAlignment="1">
      <alignment horizontal="left" vertical="center"/>
    </xf>
    <xf numFmtId="0" fontId="63" fillId="20" borderId="0" xfId="0" applyFont="1" applyFill="1" applyAlignment="1">
      <alignment vertical="center" wrapText="1"/>
    </xf>
    <xf numFmtId="0" fontId="63" fillId="20" borderId="0" xfId="0" applyFont="1" applyFill="1" applyAlignment="1">
      <alignment horizontal="center" vertical="top"/>
    </xf>
    <xf numFmtId="0" fontId="0" fillId="20" borderId="0" xfId="0" applyFill="1" applyAlignment="1">
      <alignment vertical="top"/>
    </xf>
    <xf numFmtId="0" fontId="0" fillId="20" borderId="76" xfId="0" applyFill="1" applyBorder="1" applyAlignment="1">
      <alignment horizontal="center"/>
    </xf>
    <xf numFmtId="0" fontId="0" fillId="0" borderId="0" xfId="0" applyAlignment="1">
      <alignment vertical="top"/>
    </xf>
    <xf numFmtId="0" fontId="64" fillId="20" borderId="0" xfId="0" applyFont="1" applyFill="1" applyAlignment="1">
      <alignment vertical="center"/>
    </xf>
    <xf numFmtId="0" fontId="65" fillId="20" borderId="0" xfId="0" applyFont="1" applyFill="1" applyAlignment="1">
      <alignment vertical="center"/>
    </xf>
    <xf numFmtId="0" fontId="64" fillId="20" borderId="0" xfId="0" applyFont="1" applyFill="1" applyAlignment="1">
      <alignment horizontal="left" vertical="center" indent="2"/>
    </xf>
    <xf numFmtId="0" fontId="71" fillId="0" borderId="0" xfId="0" applyFont="1" applyAlignment="1">
      <alignment horizontal="center" vertical="center"/>
    </xf>
    <xf numFmtId="0" fontId="64" fillId="23" borderId="1" xfId="0" applyFont="1" applyFill="1" applyBorder="1" applyAlignment="1">
      <alignment horizontal="center" vertical="center" wrapText="1"/>
    </xf>
    <xf numFmtId="0" fontId="0" fillId="20" borderId="74" xfId="0" applyFill="1" applyBorder="1" applyAlignment="1">
      <alignment vertical="center"/>
    </xf>
    <xf numFmtId="0" fontId="0" fillId="20" borderId="22" xfId="0" applyFill="1" applyBorder="1" applyAlignment="1">
      <alignment vertical="center"/>
    </xf>
    <xf numFmtId="0" fontId="0" fillId="20" borderId="81" xfId="0" applyFill="1" applyBorder="1" applyAlignment="1">
      <alignment vertical="center"/>
    </xf>
    <xf numFmtId="0" fontId="0" fillId="20" borderId="0" xfId="0" applyFill="1" applyAlignment="1">
      <alignment horizontal="left" vertical="top" wrapText="1"/>
    </xf>
    <xf numFmtId="0" fontId="36" fillId="0" borderId="0" xfId="0" applyFont="1" applyProtection="1">
      <protection hidden="1"/>
    </xf>
    <xf numFmtId="0" fontId="18" fillId="0" borderId="0" xfId="0" applyFont="1" applyProtection="1">
      <protection hidden="1"/>
    </xf>
    <xf numFmtId="0" fontId="0" fillId="2" borderId="6" xfId="0" applyFill="1" applyBorder="1" applyAlignment="1" applyProtection="1">
      <alignment vertical="center"/>
      <protection hidden="1"/>
    </xf>
    <xf numFmtId="0" fontId="0" fillId="2" borderId="7" xfId="0" applyFill="1" applyBorder="1" applyAlignment="1" applyProtection="1">
      <alignment vertical="center"/>
      <protection hidden="1"/>
    </xf>
    <xf numFmtId="0" fontId="5" fillId="2" borderId="8" xfId="0" applyFont="1" applyFill="1" applyBorder="1" applyAlignment="1" applyProtection="1">
      <alignment horizontal="center"/>
      <protection hidden="1"/>
    </xf>
    <xf numFmtId="0" fontId="28" fillId="2" borderId="9" xfId="0" applyFont="1" applyFill="1" applyBorder="1" applyAlignment="1" applyProtection="1">
      <alignment horizontal="center" vertical="top"/>
      <protection hidden="1"/>
    </xf>
    <xf numFmtId="0" fontId="28" fillId="2" borderId="0" xfId="0" applyFont="1" applyFill="1" applyAlignment="1" applyProtection="1">
      <alignment horizontal="center" vertical="center"/>
      <protection hidden="1"/>
    </xf>
    <xf numFmtId="0" fontId="28" fillId="4" borderId="14" xfId="0" applyFont="1" applyFill="1" applyBorder="1" applyAlignment="1" applyProtection="1">
      <alignment horizontal="center" vertical="center" wrapText="1"/>
      <protection locked="0" hidden="1"/>
    </xf>
    <xf numFmtId="0" fontId="35" fillId="2" borderId="10" xfId="0" applyFont="1" applyFill="1" applyBorder="1" applyAlignment="1" applyProtection="1">
      <alignment horizontal="center" wrapText="1"/>
      <protection hidden="1"/>
    </xf>
    <xf numFmtId="0" fontId="28" fillId="2" borderId="9" xfId="0" applyFont="1" applyFill="1" applyBorder="1" applyAlignment="1" applyProtection="1">
      <alignment vertical="center"/>
      <protection hidden="1"/>
    </xf>
    <xf numFmtId="0" fontId="28" fillId="2" borderId="0" xfId="0" applyFont="1" applyFill="1" applyAlignment="1" applyProtection="1">
      <alignment vertical="center"/>
      <protection hidden="1"/>
    </xf>
    <xf numFmtId="0" fontId="28" fillId="2" borderId="0" xfId="0" applyFont="1" applyFill="1" applyAlignment="1" applyProtection="1">
      <alignment wrapText="1"/>
      <protection hidden="1"/>
    </xf>
    <xf numFmtId="0" fontId="28" fillId="2" borderId="9" xfId="0" applyFont="1" applyFill="1" applyBorder="1" applyAlignment="1" applyProtection="1">
      <alignment horizontal="right" vertical="top"/>
      <protection hidden="1"/>
    </xf>
    <xf numFmtId="0" fontId="28" fillId="2" borderId="0" xfId="0" applyFont="1" applyFill="1" applyAlignment="1" applyProtection="1">
      <alignment horizontal="right" vertical="top"/>
      <protection hidden="1"/>
    </xf>
    <xf numFmtId="0" fontId="0" fillId="2" borderId="0" xfId="0" applyFill="1" applyAlignment="1" applyProtection="1">
      <alignment horizontal="left" vertical="top"/>
      <protection hidden="1"/>
    </xf>
    <xf numFmtId="0" fontId="28" fillId="2" borderId="0" xfId="0" applyFont="1" applyFill="1" applyAlignment="1" applyProtection="1">
      <alignment horizontal="center" vertical="top"/>
      <protection hidden="1"/>
    </xf>
    <xf numFmtId="0" fontId="28" fillId="4" borderId="14" xfId="0" applyFont="1" applyFill="1" applyBorder="1" applyAlignment="1" applyProtection="1">
      <alignment horizontal="center" vertical="center"/>
      <protection locked="0" hidden="1"/>
    </xf>
    <xf numFmtId="0" fontId="28" fillId="2" borderId="0" xfId="0" applyFont="1" applyFill="1" applyAlignment="1" applyProtection="1">
      <alignment horizontal="left" vertical="top" wrapText="1"/>
      <protection hidden="1"/>
    </xf>
    <xf numFmtId="14" fontId="28" fillId="2" borderId="0" xfId="0" applyNumberFormat="1" applyFont="1" applyFill="1" applyAlignment="1" applyProtection="1">
      <alignment horizontal="center" vertical="center"/>
      <protection hidden="1"/>
    </xf>
    <xf numFmtId="0" fontId="0" fillId="2" borderId="9" xfId="0" applyFill="1" applyBorder="1" applyAlignment="1" applyProtection="1">
      <alignment horizontal="center" vertical="top"/>
      <protection hidden="1"/>
    </xf>
    <xf numFmtId="0" fontId="0" fillId="2" borderId="0" xfId="0" applyFill="1" applyAlignment="1" applyProtection="1">
      <alignment horizontal="center" vertical="top"/>
      <protection hidden="1"/>
    </xf>
    <xf numFmtId="0" fontId="0" fillId="2" borderId="9" xfId="0" applyFill="1" applyBorder="1" applyAlignment="1" applyProtection="1">
      <alignment horizontal="right"/>
      <protection hidden="1"/>
    </xf>
    <xf numFmtId="0" fontId="0" fillId="2" borderId="0" xfId="0" applyFill="1" applyAlignment="1" applyProtection="1">
      <alignment horizontal="right"/>
      <protection hidden="1"/>
    </xf>
    <xf numFmtId="0" fontId="35" fillId="2" borderId="0" xfId="0" applyFont="1" applyFill="1" applyAlignment="1" applyProtection="1">
      <alignment wrapText="1"/>
      <protection hidden="1"/>
    </xf>
    <xf numFmtId="0" fontId="35" fillId="2" borderId="0" xfId="0" applyFont="1" applyFill="1" applyAlignment="1" applyProtection="1">
      <alignment horizontal="center" wrapText="1"/>
      <protection hidden="1"/>
    </xf>
    <xf numFmtId="0" fontId="42" fillId="0" borderId="0" xfId="10" applyProtection="1">
      <protection hidden="1"/>
    </xf>
    <xf numFmtId="0" fontId="14" fillId="0" borderId="0" xfId="0" applyFont="1" applyProtection="1">
      <protection hidden="1"/>
    </xf>
    <xf numFmtId="0" fontId="0" fillId="3" borderId="0" xfId="0" applyFill="1" applyProtection="1">
      <protection hidden="1"/>
    </xf>
    <xf numFmtId="0" fontId="11" fillId="3" borderId="0" xfId="0" applyFont="1" applyFill="1" applyProtection="1">
      <protection hidden="1"/>
    </xf>
    <xf numFmtId="0" fontId="18" fillId="0" borderId="0" xfId="0" applyFont="1" applyAlignment="1" applyProtection="1">
      <alignment vertical="top"/>
      <protection hidden="1"/>
    </xf>
    <xf numFmtId="0" fontId="15" fillId="0" borderId="0" xfId="0" applyFont="1" applyAlignment="1" applyProtection="1">
      <alignment vertical="top"/>
      <protection hidden="1"/>
    </xf>
    <xf numFmtId="0" fontId="12" fillId="0" borderId="0" xfId="0" applyFont="1" applyAlignment="1" applyProtection="1">
      <alignment horizontal="center" vertical="center"/>
      <protection hidden="1"/>
    </xf>
    <xf numFmtId="0" fontId="0" fillId="0" borderId="0" xfId="0" applyAlignment="1" applyProtection="1">
      <alignment horizontal="center"/>
      <protection hidden="1"/>
    </xf>
    <xf numFmtId="49" fontId="5" fillId="3" borderId="7" xfId="5" applyNumberFormat="1" applyFont="1" applyFill="1" applyBorder="1" applyAlignment="1" applyProtection="1">
      <alignment vertical="top" wrapText="1"/>
      <protection hidden="1"/>
    </xf>
    <xf numFmtId="49" fontId="5" fillId="3" borderId="0" xfId="5" applyNumberFormat="1" applyFont="1" applyFill="1" applyBorder="1" applyAlignment="1" applyProtection="1">
      <alignment vertical="top" wrapText="1"/>
      <protection hidden="1"/>
    </xf>
    <xf numFmtId="0" fontId="5" fillId="3" borderId="0" xfId="0" applyFont="1" applyFill="1" applyAlignment="1" applyProtection="1">
      <alignment horizontal="center" vertical="center" wrapText="1"/>
      <protection hidden="1"/>
    </xf>
    <xf numFmtId="0" fontId="12" fillId="11" borderId="6" xfId="0" applyFont="1" applyFill="1" applyBorder="1" applyAlignment="1" applyProtection="1">
      <alignment horizontal="center" vertical="center"/>
      <protection hidden="1"/>
    </xf>
    <xf numFmtId="0" fontId="12" fillId="11" borderId="7" xfId="0" applyFont="1" applyFill="1" applyBorder="1" applyAlignment="1" applyProtection="1">
      <alignment horizontal="center" vertical="center"/>
      <protection hidden="1"/>
    </xf>
    <xf numFmtId="0" fontId="0" fillId="11" borderId="7" xfId="0" applyFill="1" applyBorder="1" applyAlignment="1" applyProtection="1">
      <alignment horizontal="center"/>
      <protection hidden="1"/>
    </xf>
    <xf numFmtId="0" fontId="0" fillId="11" borderId="7" xfId="0" applyFill="1" applyBorder="1" applyProtection="1">
      <protection hidden="1"/>
    </xf>
    <xf numFmtId="0" fontId="0" fillId="11" borderId="77" xfId="0" applyFill="1" applyBorder="1" applyProtection="1">
      <protection hidden="1"/>
    </xf>
    <xf numFmtId="0" fontId="5" fillId="11" borderId="7" xfId="0" applyFont="1" applyFill="1" applyBorder="1" applyProtection="1">
      <protection hidden="1"/>
    </xf>
    <xf numFmtId="0" fontId="0" fillId="11" borderId="8" xfId="0" applyFill="1" applyBorder="1" applyProtection="1">
      <protection hidden="1"/>
    </xf>
    <xf numFmtId="0" fontId="12" fillId="11" borderId="9" xfId="0" applyFont="1" applyFill="1" applyBorder="1" applyAlignment="1" applyProtection="1">
      <alignment horizontal="center" vertical="center"/>
      <protection hidden="1"/>
    </xf>
    <xf numFmtId="0" fontId="0" fillId="11" borderId="76" xfId="0" applyFill="1" applyBorder="1" applyProtection="1">
      <protection hidden="1"/>
    </xf>
    <xf numFmtId="0" fontId="0" fillId="11" borderId="0" xfId="0" applyFill="1" applyProtection="1">
      <protection hidden="1"/>
    </xf>
    <xf numFmtId="0" fontId="37" fillId="11" borderId="10" xfId="0" applyFont="1" applyFill="1" applyBorder="1" applyProtection="1">
      <protection hidden="1"/>
    </xf>
    <xf numFmtId="0" fontId="0" fillId="11" borderId="10" xfId="0" applyFill="1" applyBorder="1" applyProtection="1">
      <protection hidden="1"/>
    </xf>
    <xf numFmtId="0" fontId="24" fillId="0" borderId="0" xfId="0" applyFont="1" applyAlignment="1" applyProtection="1">
      <alignment horizontal="center" vertical="center" wrapText="1"/>
      <protection hidden="1"/>
    </xf>
    <xf numFmtId="0" fontId="0" fillId="11" borderId="61" xfId="0" applyFill="1" applyBorder="1" applyProtection="1">
      <protection hidden="1"/>
    </xf>
    <xf numFmtId="0" fontId="20" fillId="11" borderId="61" xfId="0" applyFont="1" applyFill="1" applyBorder="1" applyAlignment="1" applyProtection="1">
      <alignment horizontal="center" wrapText="1"/>
      <protection hidden="1"/>
    </xf>
    <xf numFmtId="0" fontId="20" fillId="11" borderId="61" xfId="0" applyFont="1" applyFill="1" applyBorder="1" applyAlignment="1" applyProtection="1">
      <alignment horizontal="center" vertical="center" wrapText="1"/>
      <protection hidden="1"/>
    </xf>
    <xf numFmtId="0" fontId="24" fillId="0" borderId="0" xfId="0" applyFont="1" applyAlignment="1" applyProtection="1">
      <alignment horizontal="left" vertical="center" wrapText="1"/>
      <protection hidden="1"/>
    </xf>
    <xf numFmtId="0" fontId="0" fillId="11" borderId="14" xfId="0" applyFill="1" applyBorder="1" applyProtection="1">
      <protection hidden="1"/>
    </xf>
    <xf numFmtId="0" fontId="0" fillId="4" borderId="14" xfId="0" applyFill="1" applyBorder="1" applyAlignment="1" applyProtection="1">
      <alignment horizontal="center"/>
      <protection locked="0" hidden="1"/>
    </xf>
    <xf numFmtId="0" fontId="5" fillId="11" borderId="76" xfId="0" applyFont="1" applyFill="1" applyBorder="1" applyAlignment="1" applyProtection="1">
      <alignment horizontal="center"/>
      <protection hidden="1"/>
    </xf>
    <xf numFmtId="0" fontId="0" fillId="3" borderId="0" xfId="0" applyFill="1" applyProtection="1">
      <protection locked="0" hidden="1"/>
    </xf>
    <xf numFmtId="0" fontId="0" fillId="11" borderId="76" xfId="0" applyFill="1" applyBorder="1" applyAlignment="1" applyProtection="1">
      <alignment horizontal="center"/>
      <protection hidden="1"/>
    </xf>
    <xf numFmtId="0" fontId="41" fillId="11" borderId="0" xfId="0" applyFont="1" applyFill="1" applyAlignment="1" applyProtection="1">
      <alignment horizontal="left" vertical="center"/>
      <protection hidden="1"/>
    </xf>
    <xf numFmtId="0" fontId="16" fillId="11" borderId="0" xfId="0" applyFont="1" applyFill="1" applyAlignment="1" applyProtection="1">
      <alignment horizontal="left" vertical="center" wrapText="1"/>
      <protection hidden="1"/>
    </xf>
    <xf numFmtId="0" fontId="12" fillId="11" borderId="0" xfId="0" applyFont="1" applyFill="1" applyAlignment="1" applyProtection="1">
      <alignment horizontal="center" vertical="center"/>
      <protection hidden="1"/>
    </xf>
    <xf numFmtId="0" fontId="59" fillId="0" borderId="0" xfId="0" applyFont="1" applyProtection="1">
      <protection hidden="1"/>
    </xf>
    <xf numFmtId="0" fontId="0" fillId="11" borderId="9" xfId="0" applyFill="1" applyBorder="1" applyProtection="1">
      <protection hidden="1"/>
    </xf>
    <xf numFmtId="0" fontId="0" fillId="11" borderId="0" xfId="0" applyFill="1" applyAlignment="1" applyProtection="1">
      <alignment horizontal="center"/>
      <protection hidden="1"/>
    </xf>
    <xf numFmtId="0" fontId="0" fillId="11" borderId="0" xfId="0" applyFill="1" applyAlignment="1" applyProtection="1">
      <alignment horizontal="left"/>
      <protection hidden="1"/>
    </xf>
    <xf numFmtId="0" fontId="0" fillId="11" borderId="78" xfId="0" applyFill="1" applyBorder="1" applyProtection="1">
      <protection hidden="1"/>
    </xf>
    <xf numFmtId="0" fontId="0" fillId="11" borderId="0" xfId="0" applyFill="1" applyAlignment="1" applyProtection="1">
      <alignment horizontal="left" wrapText="1"/>
      <protection hidden="1"/>
    </xf>
    <xf numFmtId="0" fontId="0" fillId="11" borderId="9" xfId="0" applyFill="1" applyBorder="1" applyAlignment="1" applyProtection="1">
      <alignment wrapText="1"/>
      <protection hidden="1"/>
    </xf>
    <xf numFmtId="0" fontId="0" fillId="11" borderId="76" xfId="0" applyFill="1" applyBorder="1" applyAlignment="1" applyProtection="1">
      <alignment wrapText="1"/>
      <protection hidden="1"/>
    </xf>
    <xf numFmtId="0" fontId="0" fillId="11" borderId="0" xfId="0" applyFill="1" applyAlignment="1" applyProtection="1">
      <alignment wrapText="1"/>
      <protection hidden="1"/>
    </xf>
    <xf numFmtId="0" fontId="6" fillId="11" borderId="11" xfId="0" applyFont="1" applyFill="1" applyBorder="1" applyProtection="1">
      <protection hidden="1"/>
    </xf>
    <xf numFmtId="0" fontId="0" fillId="11" borderId="12" xfId="0" applyFill="1" applyBorder="1" applyProtection="1">
      <protection hidden="1"/>
    </xf>
    <xf numFmtId="0" fontId="0" fillId="11" borderId="75" xfId="0" applyFill="1" applyBorder="1" applyProtection="1">
      <protection hidden="1"/>
    </xf>
    <xf numFmtId="0" fontId="30" fillId="0" borderId="0" xfId="0" applyFont="1" applyAlignment="1" applyProtection="1">
      <alignment vertical="center" wrapText="1"/>
      <protection hidden="1"/>
    </xf>
    <xf numFmtId="0" fontId="16" fillId="0" borderId="0" xfId="0" applyFont="1" applyProtection="1">
      <protection hidden="1"/>
    </xf>
    <xf numFmtId="0" fontId="16" fillId="3" borderId="0" xfId="0" applyFont="1" applyFill="1" applyProtection="1">
      <protection hidden="1"/>
    </xf>
    <xf numFmtId="0" fontId="16" fillId="3" borderId="0" xfId="0" applyFont="1" applyFill="1" applyAlignment="1" applyProtection="1">
      <alignment wrapText="1"/>
      <protection hidden="1"/>
    </xf>
    <xf numFmtId="0" fontId="38" fillId="0" borderId="0" xfId="0" applyFont="1" applyAlignment="1" applyProtection="1">
      <alignment horizontal="center"/>
      <protection hidden="1"/>
    </xf>
    <xf numFmtId="0" fontId="16" fillId="0" borderId="0" xfId="0" applyFont="1" applyAlignment="1" applyProtection="1">
      <alignment horizontal="center"/>
      <protection hidden="1"/>
    </xf>
    <xf numFmtId="0" fontId="28" fillId="4" borderId="108" xfId="0" applyFont="1" applyFill="1" applyBorder="1" applyAlignment="1" applyProtection="1">
      <alignment horizontal="center" vertical="center"/>
      <protection hidden="1"/>
    </xf>
    <xf numFmtId="171" fontId="24" fillId="4" borderId="96" xfId="6" applyNumberFormat="1" applyFont="1" applyFill="1" applyBorder="1" applyAlignment="1" applyProtection="1">
      <alignment horizontal="right"/>
      <protection locked="0" hidden="1"/>
    </xf>
    <xf numFmtId="0" fontId="24" fillId="0" borderId="87" xfId="0" applyFont="1" applyBorder="1" applyAlignment="1" applyProtection="1">
      <alignment wrapText="1"/>
      <protection hidden="1"/>
    </xf>
    <xf numFmtId="0" fontId="24" fillId="0" borderId="92" xfId="0" applyFont="1" applyBorder="1" applyAlignment="1" applyProtection="1">
      <alignment wrapText="1"/>
      <protection hidden="1"/>
    </xf>
    <xf numFmtId="0" fontId="24" fillId="0" borderId="0" xfId="0" applyFont="1" applyAlignment="1" applyProtection="1">
      <alignment wrapText="1"/>
      <protection hidden="1"/>
    </xf>
    <xf numFmtId="0" fontId="24" fillId="0" borderId="88" xfId="0" applyFont="1" applyBorder="1" applyAlignment="1" applyProtection="1">
      <alignment wrapText="1"/>
      <protection hidden="1"/>
    </xf>
    <xf numFmtId="0" fontId="53" fillId="3" borderId="0" xfId="0" applyFont="1" applyFill="1"/>
    <xf numFmtId="0" fontId="23" fillId="3" borderId="85" xfId="0" applyFont="1" applyFill="1" applyBorder="1"/>
    <xf numFmtId="0" fontId="24" fillId="3" borderId="85" xfId="0" applyFont="1" applyFill="1" applyBorder="1"/>
    <xf numFmtId="9" fontId="24" fillId="3" borderId="85" xfId="0" applyNumberFormat="1" applyFont="1" applyFill="1" applyBorder="1"/>
    <xf numFmtId="0" fontId="64" fillId="20" borderId="0" xfId="0" applyFont="1" applyFill="1" applyAlignment="1">
      <alignment vertical="center"/>
    </xf>
    <xf numFmtId="0" fontId="43" fillId="20" borderId="0" xfId="0" applyFont="1" applyFill="1" applyAlignment="1">
      <alignment horizontal="center" vertical="center"/>
    </xf>
    <xf numFmtId="0" fontId="0" fillId="0" borderId="0" xfId="0" applyFill="1" applyProtection="1">
      <protection hidden="1"/>
    </xf>
    <xf numFmtId="0" fontId="0" fillId="0" borderId="0" xfId="0" applyFill="1" applyBorder="1" applyProtection="1">
      <protection hidden="1"/>
    </xf>
    <xf numFmtId="0" fontId="5" fillId="20" borderId="79" xfId="0" applyFont="1" applyFill="1" applyBorder="1" applyAlignment="1">
      <alignment vertical="center"/>
    </xf>
    <xf numFmtId="0" fontId="5" fillId="20" borderId="22" xfId="0" applyFont="1" applyFill="1" applyBorder="1" applyAlignment="1">
      <alignment vertical="center"/>
    </xf>
    <xf numFmtId="0" fontId="34" fillId="20" borderId="0" xfId="0" applyFont="1" applyFill="1" applyAlignment="1">
      <alignment vertical="center"/>
    </xf>
    <xf numFmtId="0" fontId="0" fillId="20" borderId="78" xfId="0" applyFill="1" applyBorder="1" applyAlignment="1" applyProtection="1">
      <alignment vertical="center"/>
    </xf>
    <xf numFmtId="0" fontId="65" fillId="20" borderId="0" xfId="0" applyFont="1" applyFill="1" applyAlignment="1" applyProtection="1">
      <alignment vertical="center"/>
    </xf>
    <xf numFmtId="0" fontId="64" fillId="20" borderId="0" xfId="0" applyFont="1" applyFill="1" applyAlignment="1" applyProtection="1">
      <alignment vertical="center"/>
    </xf>
    <xf numFmtId="0" fontId="64" fillId="20" borderId="0" xfId="0" applyFont="1" applyFill="1" applyAlignment="1" applyProtection="1">
      <alignment horizontal="left" vertical="center" indent="2"/>
    </xf>
    <xf numFmtId="0" fontId="64" fillId="20" borderId="0" xfId="0" applyFont="1" applyFill="1" applyAlignment="1" applyProtection="1">
      <alignment horizontal="center" vertical="center"/>
    </xf>
    <xf numFmtId="0" fontId="64" fillId="4" borderId="14" xfId="0" applyFont="1" applyFill="1" applyBorder="1" applyAlignment="1" applyProtection="1">
      <alignment horizontal="center" vertical="center"/>
      <protection locked="0"/>
    </xf>
    <xf numFmtId="0" fontId="5" fillId="11" borderId="0" xfId="0" applyFont="1" applyFill="1" applyBorder="1" applyAlignment="1" applyProtection="1">
      <alignment horizontal="center" vertical="center" wrapText="1"/>
      <protection hidden="1"/>
    </xf>
    <xf numFmtId="0" fontId="0" fillId="11" borderId="0" xfId="0" applyFill="1" applyBorder="1" applyProtection="1">
      <protection hidden="1"/>
    </xf>
    <xf numFmtId="0" fontId="0" fillId="11" borderId="0" xfId="0" applyFill="1" applyBorder="1" applyAlignment="1" applyProtection="1">
      <alignment horizontal="center"/>
      <protection locked="0" hidden="1"/>
    </xf>
    <xf numFmtId="0" fontId="0" fillId="11" borderId="0" xfId="0" applyFill="1" applyBorder="1" applyAlignment="1" applyProtection="1">
      <alignment horizontal="center"/>
      <protection hidden="1"/>
    </xf>
    <xf numFmtId="0" fontId="5" fillId="11" borderId="0" xfId="0" applyFont="1" applyFill="1" applyBorder="1" applyAlignment="1" applyProtection="1">
      <alignment vertical="center" wrapText="1"/>
      <protection hidden="1"/>
    </xf>
    <xf numFmtId="0" fontId="0" fillId="0" borderId="14" xfId="0" applyBorder="1" applyAlignment="1" applyProtection="1">
      <alignment horizontal="center"/>
      <protection hidden="1"/>
    </xf>
    <xf numFmtId="0" fontId="30" fillId="11" borderId="0" xfId="0" applyFont="1" applyFill="1" applyAlignment="1" applyProtection="1">
      <alignment vertical="center" wrapText="1"/>
      <protection hidden="1"/>
    </xf>
    <xf numFmtId="0" fontId="30" fillId="11" borderId="10" xfId="0" applyFont="1" applyFill="1" applyBorder="1" applyAlignment="1" applyProtection="1">
      <alignment vertical="center" wrapText="1"/>
      <protection hidden="1"/>
    </xf>
    <xf numFmtId="0" fontId="30" fillId="11" borderId="0" xfId="0" applyFont="1" applyFill="1" applyBorder="1" applyAlignment="1" applyProtection="1">
      <alignment vertical="center" wrapText="1"/>
      <protection hidden="1"/>
    </xf>
    <xf numFmtId="0" fontId="30" fillId="11" borderId="12" xfId="0" applyFont="1" applyFill="1" applyBorder="1" applyAlignment="1" applyProtection="1">
      <alignment vertical="center" wrapText="1"/>
      <protection hidden="1"/>
    </xf>
    <xf numFmtId="0" fontId="30" fillId="11" borderId="13" xfId="0" applyFont="1" applyFill="1" applyBorder="1" applyAlignment="1" applyProtection="1">
      <alignment vertical="center" wrapText="1"/>
      <protection hidden="1"/>
    </xf>
    <xf numFmtId="0" fontId="28" fillId="0" borderId="0" xfId="0" applyFont="1" applyAlignment="1" applyProtection="1">
      <alignment horizontal="left" vertical="top" wrapText="1"/>
      <protection hidden="1"/>
    </xf>
    <xf numFmtId="0" fontId="0" fillId="2" borderId="0" xfId="0" applyFill="1" applyAlignment="1" applyProtection="1">
      <alignment horizontal="left" vertical="center" wrapText="1"/>
      <protection hidden="1"/>
    </xf>
    <xf numFmtId="0" fontId="0" fillId="2" borderId="0" xfId="0" applyFill="1" applyAlignment="1" applyProtection="1">
      <alignment vertical="center" wrapText="1"/>
      <protection hidden="1"/>
    </xf>
    <xf numFmtId="49" fontId="0" fillId="3" borderId="0" xfId="5" applyNumberFormat="1" applyFont="1" applyFill="1" applyBorder="1" applyAlignment="1" applyProtection="1">
      <alignment horizontal="left" vertical="center" wrapText="1"/>
      <protection hidden="1"/>
    </xf>
    <xf numFmtId="0" fontId="0" fillId="4" borderId="14" xfId="0" applyFont="1" applyFill="1" applyBorder="1" applyAlignment="1" applyProtection="1">
      <alignment horizontal="center" vertical="center"/>
      <protection locked="0" hidden="1"/>
    </xf>
    <xf numFmtId="0" fontId="0" fillId="3" borderId="0" xfId="0" applyFont="1" applyFill="1" applyProtection="1">
      <protection hidden="1"/>
    </xf>
    <xf numFmtId="0" fontId="0" fillId="3" borderId="0" xfId="0" applyFont="1" applyFill="1" applyAlignment="1" applyProtection="1">
      <alignment horizontal="right"/>
      <protection hidden="1"/>
    </xf>
    <xf numFmtId="0" fontId="0" fillId="0" borderId="0" xfId="0" applyFont="1" applyAlignment="1" applyProtection="1">
      <alignment vertical="top"/>
      <protection hidden="1"/>
    </xf>
    <xf numFmtId="49" fontId="0" fillId="3" borderId="0" xfId="0" applyNumberFormat="1" applyFont="1" applyFill="1" applyAlignment="1" applyProtection="1">
      <alignment horizontal="center" vertical="center"/>
      <protection hidden="1"/>
    </xf>
    <xf numFmtId="0" fontId="54" fillId="0" borderId="0" xfId="0" applyFont="1" applyAlignment="1" applyProtection="1">
      <alignment horizontal="center" vertical="center"/>
      <protection hidden="1"/>
    </xf>
    <xf numFmtId="0" fontId="0" fillId="0" borderId="0" xfId="0" applyFont="1" applyAlignment="1" applyProtection="1">
      <alignment horizontal="center"/>
      <protection hidden="1"/>
    </xf>
    <xf numFmtId="0" fontId="0" fillId="0" borderId="0" xfId="0" applyFont="1" applyProtection="1">
      <protection hidden="1"/>
    </xf>
    <xf numFmtId="170" fontId="0" fillId="0" borderId="0" xfId="0" applyNumberFormat="1" applyFont="1" applyAlignment="1" applyProtection="1">
      <alignment horizontal="center" wrapText="1"/>
      <protection hidden="1"/>
    </xf>
    <xf numFmtId="49" fontId="5" fillId="3" borderId="0" xfId="5" applyNumberFormat="1" applyFont="1" applyFill="1" applyBorder="1" applyAlignment="1" applyProtection="1">
      <alignment horizontal="right" vertical="center" wrapText="1"/>
      <protection hidden="1"/>
    </xf>
    <xf numFmtId="0" fontId="0" fillId="0" borderId="0" xfId="0" applyFont="1" applyAlignment="1" applyProtection="1">
      <alignment horizontal="center" wrapText="1"/>
      <protection hidden="1"/>
    </xf>
    <xf numFmtId="0" fontId="5" fillId="11" borderId="14" xfId="0" applyFont="1" applyFill="1" applyBorder="1" applyAlignment="1" applyProtection="1">
      <alignment horizontal="center"/>
      <protection hidden="1"/>
    </xf>
    <xf numFmtId="39" fontId="23" fillId="9" borderId="14" xfId="6" applyNumberFormat="1" applyFont="1" applyFill="1" applyBorder="1" applyAlignment="1" applyProtection="1">
      <alignment horizontal="left" vertical="center" wrapText="1"/>
      <protection hidden="1"/>
    </xf>
    <xf numFmtId="44" fontId="0" fillId="0" borderId="0" xfId="2" applyFont="1" applyFill="1" applyBorder="1" applyProtection="1">
      <protection hidden="1"/>
    </xf>
    <xf numFmtId="0" fontId="15" fillId="0" borderId="0" xfId="0" applyFont="1" applyFill="1" applyBorder="1" applyAlignment="1" applyProtection="1">
      <alignment vertical="top"/>
      <protection hidden="1"/>
    </xf>
    <xf numFmtId="39" fontId="24" fillId="4" borderId="50" xfId="6" applyNumberFormat="1" applyFont="1" applyFill="1" applyBorder="1" applyAlignment="1" applyProtection="1">
      <alignment horizontal="left"/>
      <protection locked="0" hidden="1"/>
    </xf>
    <xf numFmtId="0" fontId="64" fillId="20" borderId="0" xfId="0" applyFont="1" applyFill="1" applyAlignment="1">
      <alignment vertical="center"/>
    </xf>
    <xf numFmtId="0" fontId="29" fillId="2" borderId="0" xfId="0" applyFont="1" applyFill="1" applyAlignment="1" applyProtection="1">
      <alignment horizontal="left" vertical="center" wrapText="1"/>
      <protection hidden="1"/>
    </xf>
    <xf numFmtId="0" fontId="78" fillId="13" borderId="0" xfId="0" applyFont="1" applyFill="1" applyAlignment="1" applyProtection="1">
      <alignment horizontal="center" vertical="center" wrapText="1"/>
      <protection hidden="1"/>
    </xf>
    <xf numFmtId="0" fontId="27" fillId="2" borderId="0" xfId="0" applyFont="1" applyFill="1" applyAlignment="1" applyProtection="1">
      <alignment horizontal="center" wrapText="1"/>
      <protection hidden="1"/>
    </xf>
    <xf numFmtId="0" fontId="86" fillId="12" borderId="0" xfId="10" applyFont="1" applyFill="1" applyAlignment="1" applyProtection="1">
      <alignment horizontal="center"/>
      <protection hidden="1"/>
    </xf>
    <xf numFmtId="0" fontId="30" fillId="12" borderId="0" xfId="0" applyFont="1" applyFill="1" applyAlignment="1" applyProtection="1">
      <alignment horizontal="center"/>
      <protection hidden="1"/>
    </xf>
    <xf numFmtId="0" fontId="10" fillId="12" borderId="9" xfId="0" applyFont="1" applyFill="1" applyBorder="1" applyAlignment="1" applyProtection="1">
      <alignment horizontal="center" wrapText="1"/>
      <protection hidden="1"/>
    </xf>
    <xf numFmtId="0" fontId="10" fillId="12" borderId="0" xfId="0" applyFont="1" applyFill="1" applyAlignment="1" applyProtection="1">
      <alignment horizontal="center" wrapText="1"/>
      <protection hidden="1"/>
    </xf>
    <xf numFmtId="0" fontId="36" fillId="0" borderId="0" xfId="0" applyFont="1" applyAlignment="1" applyProtection="1">
      <alignment horizontal="center" wrapText="1"/>
      <protection hidden="1"/>
    </xf>
    <xf numFmtId="0" fontId="85" fillId="0" borderId="0" xfId="0" applyFont="1" applyAlignment="1" applyProtection="1">
      <alignment horizontal="center" wrapText="1"/>
      <protection hidden="1"/>
    </xf>
    <xf numFmtId="0" fontId="22" fillId="2" borderId="7" xfId="0" applyFont="1" applyFill="1" applyBorder="1" applyAlignment="1" applyProtection="1">
      <alignment horizontal="center"/>
      <protection hidden="1"/>
    </xf>
    <xf numFmtId="0" fontId="30" fillId="10" borderId="0" xfId="0" applyFont="1" applyFill="1" applyAlignment="1" applyProtection="1">
      <alignment horizontal="center"/>
      <protection hidden="1"/>
    </xf>
    <xf numFmtId="0" fontId="45" fillId="0" borderId="0" xfId="10" applyFont="1" applyAlignment="1" applyProtection="1">
      <alignment horizontal="center"/>
      <protection hidden="1"/>
    </xf>
    <xf numFmtId="0" fontId="0" fillId="2" borderId="0" xfId="0" applyFill="1" applyAlignment="1" applyProtection="1">
      <alignment horizontal="left" vertical="center" wrapText="1"/>
      <protection hidden="1"/>
    </xf>
    <xf numFmtId="0" fontId="56" fillId="0" borderId="0" xfId="0" applyFont="1" applyAlignment="1" applyProtection="1">
      <alignment horizontal="center" vertical="center" wrapText="1"/>
      <protection hidden="1"/>
    </xf>
    <xf numFmtId="0" fontId="20" fillId="2" borderId="0" xfId="0" applyFont="1" applyFill="1" applyAlignment="1" applyProtection="1">
      <alignment horizontal="left" vertical="center" wrapText="1"/>
      <protection hidden="1"/>
    </xf>
    <xf numFmtId="0" fontId="51" fillId="2" borderId="7" xfId="0" applyFont="1" applyFill="1" applyBorder="1" applyAlignment="1" applyProtection="1">
      <alignment horizontal="center" wrapText="1"/>
      <protection hidden="1"/>
    </xf>
    <xf numFmtId="0" fontId="51" fillId="2" borderId="12" xfId="0" applyFont="1" applyFill="1" applyBorder="1" applyAlignment="1" applyProtection="1">
      <alignment horizontal="center" wrapText="1"/>
      <protection hidden="1"/>
    </xf>
    <xf numFmtId="0" fontId="20" fillId="2" borderId="80" xfId="0" applyFont="1" applyFill="1" applyBorder="1" applyAlignment="1" applyProtection="1">
      <alignment horizontal="center" vertical="center" wrapText="1"/>
      <protection hidden="1"/>
    </xf>
    <xf numFmtId="0" fontId="20" fillId="2" borderId="81" xfId="0" applyFont="1" applyFill="1" applyBorder="1" applyAlignment="1" applyProtection="1">
      <alignment horizontal="center" vertical="center" wrapText="1"/>
      <protection hidden="1"/>
    </xf>
    <xf numFmtId="0" fontId="10" fillId="6" borderId="9" xfId="0" applyFont="1" applyFill="1" applyBorder="1" applyAlignment="1" applyProtection="1">
      <alignment horizontal="center" wrapText="1"/>
      <protection hidden="1"/>
    </xf>
    <xf numFmtId="0" fontId="10" fillId="6" borderId="0" xfId="0" applyFont="1" applyFill="1" applyAlignment="1" applyProtection="1">
      <alignment horizontal="center" wrapText="1"/>
      <protection hidden="1"/>
    </xf>
    <xf numFmtId="0" fontId="0" fillId="2" borderId="0" xfId="0" applyFill="1" applyAlignment="1" applyProtection="1">
      <alignment vertical="center" wrapText="1"/>
      <protection hidden="1"/>
    </xf>
    <xf numFmtId="0" fontId="36" fillId="0" borderId="0" xfId="0" applyFont="1" applyAlignment="1" applyProtection="1">
      <alignment horizontal="center" vertical="center" wrapText="1"/>
      <protection hidden="1"/>
    </xf>
    <xf numFmtId="0" fontId="0" fillId="2" borderId="0" xfId="0" applyFill="1" applyAlignment="1" applyProtection="1">
      <alignment horizontal="left" wrapText="1"/>
      <protection hidden="1"/>
    </xf>
    <xf numFmtId="0" fontId="46" fillId="2" borderId="7" xfId="0" applyFont="1" applyFill="1" applyBorder="1" applyAlignment="1" applyProtection="1">
      <alignment horizontal="center" vertical="center"/>
      <protection hidden="1"/>
    </xf>
    <xf numFmtId="0" fontId="46" fillId="2" borderId="0" xfId="0" applyFont="1" applyFill="1" applyAlignment="1" applyProtection="1">
      <alignment horizontal="center" vertical="center"/>
      <protection hidden="1"/>
    </xf>
    <xf numFmtId="0" fontId="49" fillId="2" borderId="7" xfId="0" applyFont="1" applyFill="1" applyBorder="1" applyAlignment="1" applyProtection="1">
      <alignment horizontal="center" vertical="center" wrapText="1"/>
      <protection hidden="1"/>
    </xf>
    <xf numFmtId="0" fontId="49" fillId="2" borderId="0" xfId="0" applyFont="1" applyFill="1" applyAlignment="1" applyProtection="1">
      <alignment horizontal="center" vertical="center" wrapText="1"/>
      <protection hidden="1"/>
    </xf>
    <xf numFmtId="0" fontId="28" fillId="0" borderId="0" xfId="0" applyFont="1" applyAlignment="1" applyProtection="1">
      <alignment horizontal="left" vertical="top" wrapText="1"/>
      <protection hidden="1"/>
    </xf>
    <xf numFmtId="0" fontId="39" fillId="0" borderId="0" xfId="0" applyFont="1" applyAlignment="1" applyProtection="1">
      <alignment horizontal="center" vertical="center" wrapText="1"/>
      <protection hidden="1"/>
    </xf>
    <xf numFmtId="0" fontId="5" fillId="11" borderId="0" xfId="0" applyFont="1" applyFill="1" applyBorder="1" applyAlignment="1" applyProtection="1">
      <alignment horizontal="center" vertical="center" wrapText="1"/>
      <protection hidden="1"/>
    </xf>
    <xf numFmtId="0" fontId="44" fillId="11" borderId="0" xfId="0" applyFont="1" applyFill="1" applyBorder="1" applyAlignment="1" applyProtection="1">
      <alignment horizontal="center" vertical="center" wrapText="1"/>
      <protection locked="0" hidden="1"/>
    </xf>
    <xf numFmtId="0" fontId="5" fillId="11" borderId="2" xfId="0" applyFont="1" applyFill="1" applyBorder="1" applyAlignment="1" applyProtection="1">
      <alignment horizontal="center"/>
      <protection hidden="1"/>
    </xf>
    <xf numFmtId="0" fontId="5" fillId="11" borderId="5" xfId="0" applyFont="1" applyFill="1" applyBorder="1" applyAlignment="1" applyProtection="1">
      <alignment horizontal="center"/>
      <protection hidden="1"/>
    </xf>
    <xf numFmtId="0" fontId="5" fillId="11" borderId="6" xfId="0" applyFont="1" applyFill="1" applyBorder="1" applyAlignment="1" applyProtection="1">
      <alignment horizontal="center" wrapText="1"/>
      <protection hidden="1"/>
    </xf>
    <xf numFmtId="0" fontId="5" fillId="11" borderId="3" xfId="0" applyFont="1" applyFill="1" applyBorder="1" applyAlignment="1" applyProtection="1">
      <alignment horizontal="center" wrapText="1"/>
      <protection hidden="1"/>
    </xf>
    <xf numFmtId="0" fontId="5" fillId="11" borderId="5" xfId="0" applyFont="1" applyFill="1" applyBorder="1" applyAlignment="1" applyProtection="1">
      <alignment horizontal="center" wrapText="1"/>
      <protection hidden="1"/>
    </xf>
    <xf numFmtId="0" fontId="16" fillId="11" borderId="7" xfId="0" applyFont="1" applyFill="1" applyBorder="1" applyAlignment="1" applyProtection="1">
      <alignment horizontal="left" vertical="center" wrapText="1"/>
      <protection hidden="1"/>
    </xf>
    <xf numFmtId="0" fontId="0" fillId="0" borderId="0" xfId="0" applyAlignment="1" applyProtection="1">
      <alignment horizontal="left" wrapText="1"/>
      <protection hidden="1"/>
    </xf>
    <xf numFmtId="0" fontId="0" fillId="11" borderId="2" xfId="0" applyFill="1" applyBorder="1" applyAlignment="1" applyProtection="1">
      <alignment horizontal="left"/>
      <protection hidden="1"/>
    </xf>
    <xf numFmtId="0" fontId="0" fillId="11" borderId="3" xfId="0" applyFill="1" applyBorder="1" applyAlignment="1" applyProtection="1">
      <alignment horizontal="left"/>
      <protection hidden="1"/>
    </xf>
    <xf numFmtId="0" fontId="0" fillId="11" borderId="5" xfId="0" applyFill="1" applyBorder="1" applyAlignment="1" applyProtection="1">
      <alignment horizontal="left"/>
      <protection hidden="1"/>
    </xf>
    <xf numFmtId="0" fontId="0" fillId="0" borderId="14" xfId="0" applyBorder="1" applyAlignment="1" applyProtection="1">
      <alignment horizontal="center"/>
      <protection hidden="1"/>
    </xf>
    <xf numFmtId="0" fontId="0" fillId="4" borderId="2" xfId="0" applyFill="1" applyBorder="1" applyAlignment="1" applyProtection="1">
      <alignment horizontal="center"/>
      <protection locked="0" hidden="1"/>
    </xf>
    <xf numFmtId="0" fontId="0" fillId="4" borderId="5" xfId="0" applyFill="1" applyBorder="1" applyAlignment="1" applyProtection="1">
      <alignment horizontal="center"/>
      <protection locked="0" hidden="1"/>
    </xf>
    <xf numFmtId="0" fontId="5" fillId="11" borderId="6" xfId="0" applyFont="1" applyFill="1" applyBorder="1" applyAlignment="1" applyProtection="1">
      <alignment horizontal="center" vertical="center"/>
      <protection hidden="1"/>
    </xf>
    <xf numFmtId="0" fontId="5" fillId="11" borderId="7" xfId="0" applyFont="1" applyFill="1" applyBorder="1" applyAlignment="1" applyProtection="1">
      <alignment horizontal="center" vertical="center"/>
      <protection hidden="1"/>
    </xf>
    <xf numFmtId="0" fontId="5" fillId="11" borderId="8" xfId="0" applyFont="1" applyFill="1" applyBorder="1" applyAlignment="1" applyProtection="1">
      <alignment horizontal="center" vertical="center"/>
      <protection hidden="1"/>
    </xf>
    <xf numFmtId="0" fontId="5" fillId="11" borderId="11" xfId="0" applyFont="1" applyFill="1" applyBorder="1" applyAlignment="1" applyProtection="1">
      <alignment horizontal="center" vertical="center"/>
      <protection hidden="1"/>
    </xf>
    <xf numFmtId="0" fontId="5" fillId="11" borderId="12" xfId="0" applyFont="1" applyFill="1" applyBorder="1" applyAlignment="1" applyProtection="1">
      <alignment horizontal="center" vertical="center"/>
      <protection hidden="1"/>
    </xf>
    <xf numFmtId="0" fontId="5" fillId="11" borderId="13" xfId="0" applyFont="1" applyFill="1" applyBorder="1" applyAlignment="1" applyProtection="1">
      <alignment horizontal="center" vertical="center"/>
      <protection hidden="1"/>
    </xf>
    <xf numFmtId="0" fontId="0" fillId="4" borderId="19" xfId="0" applyFill="1" applyBorder="1" applyAlignment="1" applyProtection="1">
      <alignment horizontal="center" vertical="center"/>
      <protection locked="0" hidden="1"/>
    </xf>
    <xf numFmtId="0" fontId="0" fillId="4" borderId="136" xfId="0" applyFill="1" applyBorder="1" applyAlignment="1" applyProtection="1">
      <alignment horizontal="center" vertical="center"/>
      <protection locked="0" hidden="1"/>
    </xf>
    <xf numFmtId="0" fontId="0" fillId="11" borderId="9" xfId="0" applyFill="1" applyBorder="1" applyAlignment="1" applyProtection="1">
      <alignment horizontal="left" wrapText="1"/>
      <protection hidden="1"/>
    </xf>
    <xf numFmtId="0" fontId="0" fillId="11" borderId="0" xfId="0" applyFill="1" applyAlignment="1" applyProtection="1">
      <alignment horizontal="left" wrapText="1"/>
      <protection hidden="1"/>
    </xf>
    <xf numFmtId="0" fontId="0" fillId="11" borderId="10" xfId="0" applyFill="1" applyBorder="1" applyAlignment="1" applyProtection="1">
      <alignment horizontal="left" wrapText="1"/>
      <protection hidden="1"/>
    </xf>
    <xf numFmtId="0" fontId="0" fillId="11" borderId="19" xfId="0" applyFill="1" applyBorder="1" applyAlignment="1" applyProtection="1">
      <alignment horizontal="left" vertical="center" wrapText="1"/>
      <protection hidden="1"/>
    </xf>
    <xf numFmtId="0" fontId="0" fillId="11" borderId="136" xfId="0" applyFill="1" applyBorder="1" applyAlignment="1" applyProtection="1">
      <alignment horizontal="left" vertical="center" wrapText="1"/>
      <protection hidden="1"/>
    </xf>
    <xf numFmtId="0" fontId="5" fillId="4" borderId="21" xfId="0" applyFont="1" applyFill="1" applyBorder="1" applyAlignment="1" applyProtection="1">
      <alignment horizontal="center" vertical="center" wrapText="1"/>
      <protection locked="0" hidden="1"/>
    </xf>
    <xf numFmtId="0" fontId="5" fillId="4" borderId="61" xfId="0" applyFont="1" applyFill="1" applyBorder="1" applyAlignment="1" applyProtection="1">
      <alignment horizontal="center" vertical="center" wrapText="1"/>
      <protection locked="0" hidden="1"/>
    </xf>
    <xf numFmtId="0" fontId="0" fillId="4" borderId="2" xfId="0" applyFont="1" applyFill="1" applyBorder="1" applyAlignment="1" applyProtection="1">
      <alignment horizontal="center" vertical="center" wrapText="1"/>
      <protection locked="0" hidden="1"/>
    </xf>
    <xf numFmtId="0" fontId="0" fillId="4" borderId="5" xfId="0" applyFont="1" applyFill="1" applyBorder="1" applyAlignment="1" applyProtection="1">
      <alignment horizontal="center" vertical="center" wrapText="1"/>
      <protection locked="0" hidden="1"/>
    </xf>
    <xf numFmtId="0" fontId="5" fillId="0" borderId="0" xfId="0" applyFont="1" applyAlignment="1" applyProtection="1">
      <alignment horizontal="left" wrapText="1"/>
      <protection hidden="1"/>
    </xf>
    <xf numFmtId="171" fontId="0" fillId="4" borderId="2" xfId="0" applyNumberFormat="1" applyFont="1" applyFill="1" applyBorder="1" applyAlignment="1" applyProtection="1">
      <alignment horizontal="center" vertical="center"/>
      <protection locked="0" hidden="1"/>
    </xf>
    <xf numFmtId="171" fontId="0" fillId="4" borderId="3" xfId="0" applyNumberFormat="1" applyFont="1" applyFill="1" applyBorder="1" applyAlignment="1" applyProtection="1">
      <alignment horizontal="center" vertical="center"/>
      <protection locked="0" hidden="1"/>
    </xf>
    <xf numFmtId="171" fontId="0" fillId="4" borderId="5" xfId="0" applyNumberFormat="1" applyFont="1" applyFill="1" applyBorder="1" applyAlignment="1" applyProtection="1">
      <alignment horizontal="center" vertical="center"/>
      <protection locked="0" hidden="1"/>
    </xf>
    <xf numFmtId="0" fontId="54" fillId="0" borderId="0" xfId="0" applyFont="1" applyAlignment="1" applyProtection="1">
      <alignment horizontal="right" vertical="center"/>
      <protection hidden="1"/>
    </xf>
    <xf numFmtId="170" fontId="0" fillId="4" borderId="2" xfId="0" applyNumberFormat="1" applyFont="1" applyFill="1" applyBorder="1" applyAlignment="1" applyProtection="1">
      <alignment horizontal="center" vertical="center" wrapText="1"/>
      <protection locked="0" hidden="1"/>
    </xf>
    <xf numFmtId="170" fontId="0" fillId="4" borderId="5" xfId="0" applyNumberFormat="1" applyFont="1" applyFill="1" applyBorder="1" applyAlignment="1" applyProtection="1">
      <alignment horizontal="center" vertical="center" wrapText="1"/>
      <protection locked="0" hidden="1"/>
    </xf>
    <xf numFmtId="0" fontId="5" fillId="11" borderId="6" xfId="0" applyFont="1" applyFill="1" applyBorder="1" applyAlignment="1" applyProtection="1">
      <alignment horizontal="center" vertical="center" wrapText="1"/>
      <protection hidden="1"/>
    </xf>
    <xf numFmtId="0" fontId="5" fillId="11" borderId="7" xfId="0" applyFont="1" applyFill="1" applyBorder="1" applyAlignment="1" applyProtection="1">
      <alignment horizontal="center" vertical="center" wrapText="1"/>
      <protection hidden="1"/>
    </xf>
    <xf numFmtId="0" fontId="5" fillId="11" borderId="8" xfId="0" applyFont="1" applyFill="1" applyBorder="1" applyAlignment="1" applyProtection="1">
      <alignment horizontal="center" vertical="center" wrapText="1"/>
      <protection hidden="1"/>
    </xf>
    <xf numFmtId="0" fontId="5" fillId="11" borderId="11" xfId="0" applyFont="1" applyFill="1" applyBorder="1" applyAlignment="1" applyProtection="1">
      <alignment horizontal="center" vertical="center" wrapText="1"/>
      <protection hidden="1"/>
    </xf>
    <xf numFmtId="0" fontId="5" fillId="11" borderId="12" xfId="0" applyFont="1" applyFill="1" applyBorder="1" applyAlignment="1" applyProtection="1">
      <alignment horizontal="center" vertical="center" wrapText="1"/>
      <protection hidden="1"/>
    </xf>
    <xf numFmtId="0" fontId="5" fillId="11" borderId="13" xfId="0" applyFont="1" applyFill="1" applyBorder="1" applyAlignment="1" applyProtection="1">
      <alignment horizontal="center" vertical="center" wrapText="1"/>
      <protection hidden="1"/>
    </xf>
    <xf numFmtId="0" fontId="20" fillId="11" borderId="2" xfId="0" applyFont="1" applyFill="1" applyBorder="1" applyAlignment="1" applyProtection="1">
      <alignment horizontal="center" wrapText="1"/>
      <protection hidden="1"/>
    </xf>
    <xf numFmtId="0" fontId="20" fillId="11" borderId="5" xfId="0" applyFont="1" applyFill="1" applyBorder="1" applyAlignment="1" applyProtection="1">
      <alignment horizontal="center" wrapText="1"/>
      <protection hidden="1"/>
    </xf>
    <xf numFmtId="49" fontId="5" fillId="3" borderId="9" xfId="5" applyNumberFormat="1" applyFont="1" applyFill="1" applyBorder="1" applyAlignment="1" applyProtection="1">
      <alignment horizontal="right" vertical="center" wrapText="1"/>
      <protection hidden="1"/>
    </xf>
    <xf numFmtId="49" fontId="5" fillId="3" borderId="0" xfId="5" applyNumberFormat="1" applyFont="1" applyFill="1" applyBorder="1" applyAlignment="1" applyProtection="1">
      <alignment horizontal="right" vertical="center" wrapText="1"/>
      <protection hidden="1"/>
    </xf>
    <xf numFmtId="0" fontId="54" fillId="0" borderId="0" xfId="0" applyFont="1" applyAlignment="1" applyProtection="1">
      <alignment horizontal="center" vertical="center"/>
      <protection hidden="1"/>
    </xf>
    <xf numFmtId="0" fontId="54" fillId="0" borderId="10" xfId="0" applyFont="1" applyBorder="1" applyAlignment="1" applyProtection="1">
      <alignment horizontal="center" vertical="center"/>
      <protection hidden="1"/>
    </xf>
    <xf numFmtId="0" fontId="0" fillId="4" borderId="3" xfId="0" applyFont="1" applyFill="1" applyBorder="1" applyAlignment="1" applyProtection="1">
      <alignment horizontal="center" vertical="center" wrapText="1"/>
      <protection locked="0" hidden="1"/>
    </xf>
    <xf numFmtId="49" fontId="0" fillId="4" borderId="2" xfId="0" applyNumberFormat="1" applyFont="1" applyFill="1" applyBorder="1" applyAlignment="1" applyProtection="1">
      <alignment horizontal="center" vertical="center" wrapText="1"/>
      <protection locked="0" hidden="1"/>
    </xf>
    <xf numFmtId="49" fontId="0" fillId="4" borderId="5" xfId="0" applyNumberFormat="1" applyFont="1" applyFill="1" applyBorder="1" applyAlignment="1" applyProtection="1">
      <alignment horizontal="center" vertical="center" wrapText="1"/>
      <protection locked="0" hidden="1"/>
    </xf>
    <xf numFmtId="170" fontId="5" fillId="0" borderId="9" xfId="0" applyNumberFormat="1" applyFont="1" applyFill="1" applyBorder="1" applyAlignment="1" applyProtection="1">
      <alignment horizontal="right" vertical="center" wrapText="1"/>
      <protection hidden="1"/>
    </xf>
    <xf numFmtId="170" fontId="5" fillId="0" borderId="0" xfId="0" applyNumberFormat="1" applyFont="1" applyFill="1" applyAlignment="1" applyProtection="1">
      <alignment horizontal="right" vertical="center" wrapText="1"/>
      <protection hidden="1"/>
    </xf>
    <xf numFmtId="0" fontId="26" fillId="0" borderId="0" xfId="0" applyFont="1" applyAlignment="1" applyProtection="1">
      <alignment horizontal="center"/>
      <protection hidden="1"/>
    </xf>
    <xf numFmtId="49" fontId="49" fillId="0" borderId="0" xfId="5" applyNumberFormat="1" applyFont="1" applyFill="1" applyBorder="1" applyAlignment="1" applyProtection="1">
      <alignment horizontal="center" vertical="center" wrapText="1"/>
      <protection hidden="1"/>
    </xf>
    <xf numFmtId="0" fontId="16" fillId="4" borderId="2" xfId="5" applyNumberFormat="1" applyFont="1" applyFill="1" applyBorder="1" applyAlignment="1" applyProtection="1">
      <alignment horizontal="center" vertical="center" wrapText="1"/>
      <protection locked="0" hidden="1"/>
    </xf>
    <xf numFmtId="0" fontId="0" fillId="4" borderId="3" xfId="5" applyNumberFormat="1" applyFont="1" applyFill="1" applyBorder="1" applyAlignment="1" applyProtection="1">
      <alignment horizontal="center" vertical="center" wrapText="1"/>
      <protection locked="0" hidden="1"/>
    </xf>
    <xf numFmtId="0" fontId="0" fillId="4" borderId="5" xfId="5" applyNumberFormat="1" applyFont="1" applyFill="1" applyBorder="1" applyAlignment="1" applyProtection="1">
      <alignment horizontal="center" vertical="center" wrapText="1"/>
      <protection locked="0" hidden="1"/>
    </xf>
    <xf numFmtId="49" fontId="0" fillId="4" borderId="2" xfId="5" applyNumberFormat="1" applyFont="1" applyFill="1" applyBorder="1" applyAlignment="1" applyProtection="1">
      <alignment horizontal="center" vertical="center" wrapText="1"/>
      <protection locked="0" hidden="1"/>
    </xf>
    <xf numFmtId="49" fontId="0" fillId="4" borderId="5" xfId="5" applyNumberFormat="1" applyFont="1" applyFill="1" applyBorder="1" applyAlignment="1" applyProtection="1">
      <alignment horizontal="center" vertical="center" wrapText="1"/>
      <protection locked="0" hidden="1"/>
    </xf>
    <xf numFmtId="49" fontId="5" fillId="0" borderId="9" xfId="5" applyNumberFormat="1" applyFont="1" applyFill="1" applyBorder="1" applyAlignment="1" applyProtection="1">
      <alignment horizontal="right" vertical="center" wrapText="1"/>
      <protection hidden="1"/>
    </xf>
    <xf numFmtId="49" fontId="5" fillId="0" borderId="10" xfId="5" applyNumberFormat="1" applyFont="1" applyFill="1" applyBorder="1" applyAlignment="1" applyProtection="1">
      <alignment horizontal="right" vertical="center" wrapText="1"/>
      <protection hidden="1"/>
    </xf>
    <xf numFmtId="0" fontId="30" fillId="10" borderId="0" xfId="0" applyFont="1" applyFill="1" applyAlignment="1" applyProtection="1">
      <alignment horizontal="center" vertical="center" wrapText="1"/>
      <protection hidden="1"/>
    </xf>
    <xf numFmtId="0" fontId="0" fillId="4" borderId="6" xfId="0" applyFill="1" applyBorder="1" applyAlignment="1" applyProtection="1">
      <alignment horizontal="left" vertical="top" wrapText="1"/>
      <protection locked="0" hidden="1"/>
    </xf>
    <xf numFmtId="0" fontId="0" fillId="4" borderId="7" xfId="0" applyFill="1" applyBorder="1" applyAlignment="1" applyProtection="1">
      <alignment horizontal="left" vertical="top" wrapText="1"/>
      <protection locked="0" hidden="1"/>
    </xf>
    <xf numFmtId="0" fontId="0" fillId="4" borderId="8" xfId="0" applyFill="1" applyBorder="1" applyAlignment="1" applyProtection="1">
      <alignment horizontal="left" vertical="top" wrapText="1"/>
      <protection locked="0" hidden="1"/>
    </xf>
    <xf numFmtId="0" fontId="0" fillId="4" borderId="9" xfId="0" applyFill="1" applyBorder="1" applyAlignment="1" applyProtection="1">
      <alignment horizontal="left" vertical="top" wrapText="1"/>
      <protection locked="0" hidden="1"/>
    </xf>
    <xf numFmtId="0" fontId="0" fillId="4" borderId="10" xfId="0" applyFill="1" applyBorder="1" applyAlignment="1" applyProtection="1">
      <alignment horizontal="left" vertical="top" wrapText="1"/>
      <protection locked="0" hidden="1"/>
    </xf>
    <xf numFmtId="0" fontId="0" fillId="4" borderId="11" xfId="0" applyFill="1" applyBorder="1" applyAlignment="1" applyProtection="1">
      <alignment horizontal="left" vertical="top" wrapText="1"/>
      <protection locked="0" hidden="1"/>
    </xf>
    <xf numFmtId="0" fontId="0" fillId="4" borderId="12" xfId="0" applyFill="1" applyBorder="1" applyAlignment="1" applyProtection="1">
      <alignment horizontal="left" vertical="top" wrapText="1"/>
      <protection locked="0" hidden="1"/>
    </xf>
    <xf numFmtId="0" fontId="0" fillId="4" borderId="13" xfId="0" applyFill="1" applyBorder="1" applyAlignment="1" applyProtection="1">
      <alignment horizontal="left" vertical="top" wrapText="1"/>
      <protection locked="0" hidden="1"/>
    </xf>
    <xf numFmtId="0" fontId="0" fillId="11" borderId="6" xfId="0" applyFill="1" applyBorder="1" applyAlignment="1" applyProtection="1">
      <alignment horizontal="left" vertical="center" wrapText="1"/>
      <protection hidden="1"/>
    </xf>
    <xf numFmtId="0" fontId="0" fillId="11" borderId="7" xfId="0" applyFill="1" applyBorder="1" applyAlignment="1" applyProtection="1">
      <alignment horizontal="left" vertical="center" wrapText="1"/>
      <protection hidden="1"/>
    </xf>
    <xf numFmtId="0" fontId="0" fillId="11" borderId="11" xfId="0" applyFill="1" applyBorder="1" applyAlignment="1" applyProtection="1">
      <alignment horizontal="left" vertical="center" wrapText="1"/>
      <protection hidden="1"/>
    </xf>
    <xf numFmtId="0" fontId="0" fillId="11" borderId="12" xfId="0" applyFill="1" applyBorder="1" applyAlignment="1" applyProtection="1">
      <alignment horizontal="left" vertical="center" wrapText="1"/>
      <protection hidden="1"/>
    </xf>
    <xf numFmtId="0" fontId="0" fillId="4" borderId="21" xfId="0" applyFill="1" applyBorder="1" applyAlignment="1" applyProtection="1">
      <alignment horizontal="center" vertical="center" wrapText="1"/>
      <protection locked="0" hidden="1"/>
    </xf>
    <xf numFmtId="0" fontId="0" fillId="4" borderId="61" xfId="0" applyFill="1" applyBorder="1" applyAlignment="1" applyProtection="1">
      <alignment horizontal="center" vertical="center" wrapText="1"/>
      <protection locked="0" hidden="1"/>
    </xf>
    <xf numFmtId="0" fontId="0" fillId="4" borderId="0" xfId="0" applyFill="1" applyAlignment="1" applyProtection="1">
      <alignment horizontal="left" vertical="top" wrapText="1"/>
      <protection locked="0" hidden="1"/>
    </xf>
    <xf numFmtId="0" fontId="0" fillId="11" borderId="24" xfId="0" applyFill="1" applyBorder="1" applyAlignment="1" applyProtection="1">
      <alignment horizontal="left"/>
      <protection hidden="1"/>
    </xf>
    <xf numFmtId="0" fontId="0" fillId="11" borderId="25" xfId="0" applyFill="1" applyBorder="1" applyAlignment="1" applyProtection="1">
      <alignment horizontal="left"/>
      <protection hidden="1"/>
    </xf>
    <xf numFmtId="0" fontId="0" fillId="11" borderId="26" xfId="0" applyFill="1" applyBorder="1" applyAlignment="1" applyProtection="1">
      <alignment horizontal="left"/>
      <protection hidden="1"/>
    </xf>
    <xf numFmtId="0" fontId="5" fillId="0" borderId="0" xfId="0" applyFont="1" applyFill="1" applyBorder="1" applyAlignment="1" applyProtection="1">
      <alignment horizontal="right"/>
      <protection hidden="1"/>
    </xf>
    <xf numFmtId="0" fontId="5" fillId="11" borderId="9" xfId="0" applyFont="1" applyFill="1" applyBorder="1" applyAlignment="1" applyProtection="1">
      <alignment horizontal="center" vertical="center" wrapText="1"/>
      <protection hidden="1"/>
    </xf>
    <xf numFmtId="0" fontId="5" fillId="11" borderId="10" xfId="0" applyFont="1" applyFill="1" applyBorder="1" applyAlignment="1" applyProtection="1">
      <alignment horizontal="center" vertical="center" wrapText="1"/>
      <protection hidden="1"/>
    </xf>
    <xf numFmtId="0" fontId="5" fillId="4" borderId="21" xfId="0" applyFont="1" applyFill="1" applyBorder="1" applyAlignment="1" applyProtection="1">
      <alignment horizontal="center" vertical="center"/>
      <protection locked="0" hidden="1"/>
    </xf>
    <xf numFmtId="0" fontId="5" fillId="4" borderId="137" xfId="0" applyFont="1" applyFill="1" applyBorder="1" applyAlignment="1" applyProtection="1">
      <alignment horizontal="center" vertical="center"/>
      <protection locked="0" hidden="1"/>
    </xf>
    <xf numFmtId="0" fontId="5" fillId="4" borderId="61" xfId="0" applyFont="1" applyFill="1" applyBorder="1" applyAlignment="1" applyProtection="1">
      <alignment horizontal="center" vertical="center"/>
      <protection locked="0" hidden="1"/>
    </xf>
    <xf numFmtId="49" fontId="5" fillId="0" borderId="0" xfId="5" applyNumberFormat="1" applyFont="1" applyFill="1" applyBorder="1" applyAlignment="1" applyProtection="1">
      <alignment horizontal="right" vertical="center" wrapText="1"/>
      <protection hidden="1"/>
    </xf>
    <xf numFmtId="0" fontId="46" fillId="14" borderId="12" xfId="0" applyFont="1" applyFill="1" applyBorder="1" applyAlignment="1" applyProtection="1">
      <alignment horizontal="center" vertical="center" wrapText="1"/>
      <protection hidden="1"/>
    </xf>
    <xf numFmtId="0" fontId="0" fillId="4" borderId="24" xfId="0" applyFont="1" applyFill="1" applyBorder="1" applyAlignment="1" applyProtection="1">
      <alignment horizontal="center" vertical="center" wrapText="1"/>
      <protection locked="0" hidden="1"/>
    </xf>
    <xf numFmtId="0" fontId="0" fillId="4" borderId="25" xfId="0" applyFont="1" applyFill="1" applyBorder="1" applyAlignment="1" applyProtection="1">
      <alignment horizontal="center" vertical="center" wrapText="1"/>
      <protection locked="0" hidden="1"/>
    </xf>
    <xf numFmtId="0" fontId="0" fillId="4" borderId="26" xfId="0" applyFont="1" applyFill="1" applyBorder="1" applyAlignment="1" applyProtection="1">
      <alignment horizontal="center" vertical="center" wrapText="1"/>
      <protection locked="0" hidden="1"/>
    </xf>
    <xf numFmtId="0" fontId="54" fillId="0" borderId="0" xfId="0" applyFont="1" applyAlignment="1" applyProtection="1">
      <alignment horizontal="center" vertical="center" wrapText="1"/>
      <protection hidden="1"/>
    </xf>
    <xf numFmtId="0" fontId="54" fillId="0" borderId="10" xfId="0" applyFont="1" applyBorder="1" applyAlignment="1" applyProtection="1">
      <alignment horizontal="center" vertical="center" wrapText="1"/>
      <protection hidden="1"/>
    </xf>
    <xf numFmtId="170" fontId="0" fillId="4" borderId="3" xfId="0" applyNumberFormat="1" applyFont="1" applyFill="1" applyBorder="1" applyAlignment="1" applyProtection="1">
      <alignment horizontal="center" vertical="center" wrapText="1"/>
      <protection locked="0" hidden="1"/>
    </xf>
    <xf numFmtId="0" fontId="10" fillId="6" borderId="0" xfId="0" applyFont="1" applyFill="1" applyAlignment="1">
      <alignment horizontal="center" wrapText="1"/>
    </xf>
    <xf numFmtId="0" fontId="0" fillId="0" borderId="0" xfId="0" applyAlignment="1">
      <alignment horizontal="left" vertical="top" wrapText="1"/>
    </xf>
    <xf numFmtId="0" fontId="50" fillId="0" borderId="0" xfId="0" applyFont="1" applyAlignment="1">
      <alignment horizontal="left" vertical="top" wrapText="1"/>
    </xf>
    <xf numFmtId="0" fontId="5" fillId="0" borderId="2" xfId="0" applyFont="1" applyBorder="1" applyAlignment="1">
      <alignment horizontal="center"/>
    </xf>
    <xf numFmtId="0" fontId="5" fillId="0" borderId="5" xfId="0" applyFont="1" applyBorder="1" applyAlignment="1">
      <alignment horizontal="center"/>
    </xf>
    <xf numFmtId="0" fontId="0" fillId="4" borderId="27" xfId="0" applyFill="1" applyBorder="1" applyAlignment="1" applyProtection="1">
      <alignment horizontal="left"/>
      <protection locked="0"/>
    </xf>
    <xf numFmtId="0" fontId="0" fillId="4" borderId="22" xfId="0" applyFill="1" applyBorder="1" applyAlignment="1" applyProtection="1">
      <alignment horizontal="left"/>
      <protection locked="0"/>
    </xf>
    <xf numFmtId="0" fontId="21" fillId="4" borderId="2" xfId="0" applyFont="1" applyFill="1" applyBorder="1" applyAlignment="1" applyProtection="1">
      <alignment horizontal="center"/>
      <protection locked="0"/>
    </xf>
    <xf numFmtId="0" fontId="21" fillId="4" borderId="3" xfId="0" applyFont="1" applyFill="1" applyBorder="1" applyAlignment="1" applyProtection="1">
      <alignment horizontal="center"/>
      <protection locked="0"/>
    </xf>
    <xf numFmtId="0" fontId="21" fillId="4" borderId="5" xfId="0" applyFont="1" applyFill="1" applyBorder="1" applyAlignment="1" applyProtection="1">
      <alignment horizontal="center"/>
      <protection locked="0"/>
    </xf>
    <xf numFmtId="0" fontId="27" fillId="0" borderId="0" xfId="4" applyFont="1" applyFill="1" applyBorder="1" applyAlignment="1" applyProtection="1">
      <alignment horizontal="left" wrapText="1"/>
    </xf>
    <xf numFmtId="0" fontId="30" fillId="10" borderId="6" xfId="0" applyFont="1" applyFill="1" applyBorder="1" applyAlignment="1">
      <alignment horizontal="center" vertical="top" wrapText="1"/>
    </xf>
    <xf numFmtId="0" fontId="30" fillId="10" borderId="7" xfId="0" applyFont="1" applyFill="1" applyBorder="1" applyAlignment="1">
      <alignment horizontal="center" vertical="top" wrapText="1"/>
    </xf>
    <xf numFmtId="0" fontId="30" fillId="10" borderId="8" xfId="0" applyFont="1" applyFill="1" applyBorder="1" applyAlignment="1">
      <alignment horizontal="center" vertical="top" wrapText="1"/>
    </xf>
    <xf numFmtId="0" fontId="30" fillId="12" borderId="0" xfId="0" applyFont="1" applyFill="1" applyAlignment="1">
      <alignment horizontal="center" vertical="center"/>
    </xf>
    <xf numFmtId="0" fontId="33" fillId="10" borderId="0" xfId="4" applyFont="1" applyFill="1" applyBorder="1" applyAlignment="1" applyProtection="1">
      <alignment horizontal="center" vertical="center" wrapText="1"/>
    </xf>
    <xf numFmtId="0" fontId="0" fillId="0" borderId="9" xfId="0" applyBorder="1" applyAlignment="1">
      <alignment horizontal="left" wrapText="1"/>
    </xf>
    <xf numFmtId="0" fontId="0" fillId="0" borderId="0" xfId="0" applyAlignment="1">
      <alignment horizontal="left" wrapText="1"/>
    </xf>
    <xf numFmtId="0" fontId="0" fillId="0" borderId="10" xfId="0" applyBorder="1" applyAlignment="1">
      <alignment horizontal="left" wrapText="1"/>
    </xf>
    <xf numFmtId="0" fontId="18" fillId="0" borderId="9" xfId="0" applyFont="1" applyBorder="1" applyAlignment="1">
      <alignment horizontal="left" vertical="top" wrapText="1"/>
    </xf>
    <xf numFmtId="0" fontId="18" fillId="0" borderId="0" xfId="0" applyFont="1" applyAlignment="1">
      <alignment horizontal="left" vertical="top" wrapText="1"/>
    </xf>
    <xf numFmtId="0" fontId="18" fillId="0" borderId="10" xfId="0" applyFont="1" applyBorder="1" applyAlignment="1">
      <alignment horizontal="left" vertical="top" wrapText="1"/>
    </xf>
    <xf numFmtId="0" fontId="61" fillId="10" borderId="11" xfId="0" applyFont="1" applyFill="1" applyBorder="1" applyAlignment="1">
      <alignment horizontal="left" wrapText="1"/>
    </xf>
    <xf numFmtId="0" fontId="61" fillId="10" borderId="12" xfId="0" applyFont="1" applyFill="1" applyBorder="1" applyAlignment="1">
      <alignment horizontal="left" wrapText="1"/>
    </xf>
    <xf numFmtId="0" fontId="61" fillId="10" borderId="13" xfId="0" applyFont="1" applyFill="1" applyBorder="1" applyAlignment="1">
      <alignment horizontal="left" wrapText="1"/>
    </xf>
    <xf numFmtId="0" fontId="5" fillId="5" borderId="2" xfId="0" applyFont="1" applyFill="1" applyBorder="1" applyAlignment="1">
      <alignment horizontal="center"/>
    </xf>
    <xf numFmtId="0" fontId="5" fillId="5" borderId="3" xfId="0" applyFont="1" applyFill="1" applyBorder="1" applyAlignment="1">
      <alignment horizontal="center"/>
    </xf>
    <xf numFmtId="0" fontId="5" fillId="5" borderId="5" xfId="0" applyFont="1" applyFill="1" applyBorder="1" applyAlignment="1">
      <alignment horizontal="center"/>
    </xf>
    <xf numFmtId="0" fontId="50" fillId="0" borderId="0" xfId="0" applyFont="1" applyAlignment="1">
      <alignment horizontal="left" wrapText="1"/>
    </xf>
    <xf numFmtId="0" fontId="47" fillId="0" borderId="9" xfId="0" applyFont="1" applyBorder="1" applyAlignment="1">
      <alignment horizontal="center" vertical="center" wrapText="1"/>
    </xf>
    <xf numFmtId="0" fontId="30" fillId="12" borderId="0" xfId="0" applyFont="1" applyFill="1" applyAlignment="1" applyProtection="1">
      <alignment horizontal="center" vertical="center" wrapText="1"/>
      <protection hidden="1"/>
    </xf>
    <xf numFmtId="0" fontId="10" fillId="6" borderId="9" xfId="0" applyFont="1" applyFill="1" applyBorder="1" applyAlignment="1" applyProtection="1">
      <alignment horizontal="center"/>
      <protection hidden="1"/>
    </xf>
    <xf numFmtId="0" fontId="10" fillId="6" borderId="0" xfId="0" applyFont="1" applyFill="1" applyAlignment="1" applyProtection="1">
      <alignment horizontal="center"/>
      <protection hidden="1"/>
    </xf>
    <xf numFmtId="0" fontId="0" fillId="4" borderId="1" xfId="0" applyFill="1" applyBorder="1" applyAlignment="1" applyProtection="1">
      <alignment horizontal="left" vertical="top"/>
      <protection locked="0"/>
    </xf>
    <xf numFmtId="0" fontId="0" fillId="0" borderId="1" xfId="0" applyBorder="1" applyAlignment="1" applyProtection="1">
      <alignment horizontal="center" vertical="center" wrapText="1"/>
      <protection hidden="1"/>
    </xf>
    <xf numFmtId="0" fontId="0" fillId="15" borderId="1" xfId="0" applyFill="1" applyBorder="1" applyAlignment="1" applyProtection="1">
      <alignment horizontal="center" vertical="center" wrapText="1"/>
      <protection hidden="1"/>
    </xf>
    <xf numFmtId="0" fontId="55" fillId="16" borderId="106" xfId="4" applyFont="1" applyFill="1" applyBorder="1" applyAlignment="1" applyProtection="1">
      <alignment horizontal="center" vertical="center" wrapText="1"/>
    </xf>
    <xf numFmtId="0" fontId="56" fillId="18" borderId="112" xfId="4" applyFont="1" applyFill="1" applyBorder="1" applyAlignment="1" applyProtection="1">
      <alignment horizontal="center" vertical="center" wrapText="1"/>
    </xf>
    <xf numFmtId="0" fontId="56" fillId="0" borderId="95" xfId="4" applyFont="1" applyFill="1" applyBorder="1" applyAlignment="1" applyProtection="1">
      <alignment horizontal="left" vertical="top" wrapText="1"/>
    </xf>
    <xf numFmtId="0" fontId="56" fillId="0" borderId="97" xfId="4" applyFont="1" applyFill="1" applyBorder="1" applyAlignment="1" applyProtection="1">
      <alignment horizontal="left" vertical="top" wrapText="1"/>
    </xf>
    <xf numFmtId="0" fontId="56" fillId="0" borderId="98" xfId="4" applyFont="1" applyFill="1" applyBorder="1" applyAlignment="1" applyProtection="1">
      <alignment horizontal="left" vertical="top" wrapText="1"/>
    </xf>
    <xf numFmtId="0" fontId="55" fillId="17" borderId="111" xfId="4" applyFont="1" applyFill="1" applyBorder="1" applyAlignment="1" applyProtection="1">
      <alignment horizontal="center" vertical="center" wrapText="1"/>
    </xf>
    <xf numFmtId="0" fontId="55" fillId="17" borderId="112" xfId="4" applyFont="1" applyFill="1" applyBorder="1" applyAlignment="1" applyProtection="1">
      <alignment horizontal="center" vertical="center" wrapText="1"/>
    </xf>
    <xf numFmtId="0" fontId="55" fillId="17" borderId="113" xfId="4" applyFont="1" applyFill="1" applyBorder="1" applyAlignment="1" applyProtection="1">
      <alignment horizontal="center" vertical="center" wrapText="1"/>
    </xf>
    <xf numFmtId="0" fontId="56" fillId="19" borderId="111" xfId="4" applyFont="1" applyFill="1" applyBorder="1" applyAlignment="1" applyProtection="1">
      <alignment horizontal="center" vertical="center" wrapText="1"/>
    </xf>
    <xf numFmtId="0" fontId="56" fillId="19" borderId="112" xfId="4" applyFont="1" applyFill="1" applyBorder="1" applyAlignment="1" applyProtection="1">
      <alignment horizontal="center" vertical="center" wrapText="1"/>
    </xf>
    <xf numFmtId="0" fontId="56" fillId="19" borderId="114" xfId="4" applyFont="1" applyFill="1" applyBorder="1" applyAlignment="1" applyProtection="1">
      <alignment horizontal="center" vertical="center" wrapText="1"/>
    </xf>
    <xf numFmtId="0" fontId="5" fillId="0" borderId="132" xfId="0" applyFont="1" applyBorder="1" applyAlignment="1" applyProtection="1">
      <alignment horizontal="center" vertical="center" wrapText="1"/>
      <protection hidden="1"/>
    </xf>
    <xf numFmtId="0" fontId="5" fillId="0" borderId="133" xfId="0" applyFont="1" applyBorder="1" applyAlignment="1" applyProtection="1">
      <alignment horizontal="center" vertical="center" wrapText="1"/>
      <protection hidden="1"/>
    </xf>
    <xf numFmtId="0" fontId="5" fillId="0" borderId="105" xfId="0" applyFont="1" applyBorder="1" applyAlignment="1" applyProtection="1">
      <alignment horizontal="center" vertical="center"/>
      <protection hidden="1"/>
    </xf>
    <xf numFmtId="0" fontId="5" fillId="0" borderId="87" xfId="0" applyFont="1" applyBorder="1" applyAlignment="1" applyProtection="1">
      <alignment horizontal="center" vertical="center"/>
      <protection hidden="1"/>
    </xf>
    <xf numFmtId="0" fontId="5" fillId="0" borderId="125" xfId="0" applyFont="1" applyBorder="1" applyAlignment="1" applyProtection="1">
      <alignment horizontal="center" vertical="center" wrapText="1"/>
      <protection hidden="1"/>
    </xf>
    <xf numFmtId="0" fontId="5" fillId="0" borderId="68" xfId="0" applyFont="1" applyBorder="1" applyAlignment="1" applyProtection="1">
      <alignment horizontal="center" vertical="center" wrapText="1"/>
      <protection hidden="1"/>
    </xf>
    <xf numFmtId="0" fontId="5" fillId="0" borderId="106" xfId="0" applyFont="1" applyBorder="1" applyAlignment="1" applyProtection="1">
      <alignment horizontal="center" vertical="center"/>
      <protection hidden="1"/>
    </xf>
    <xf numFmtId="0" fontId="5" fillId="0" borderId="107" xfId="0" applyFont="1" applyBorder="1" applyAlignment="1" applyProtection="1">
      <alignment horizontal="center" vertical="center"/>
      <protection hidden="1"/>
    </xf>
    <xf numFmtId="0" fontId="5" fillId="0" borderId="131" xfId="0" applyFont="1" applyBorder="1" applyAlignment="1" applyProtection="1">
      <alignment horizontal="center" vertical="center" wrapText="1"/>
      <protection hidden="1"/>
    </xf>
    <xf numFmtId="0" fontId="5" fillId="0" borderId="13" xfId="0" applyFont="1" applyBorder="1" applyAlignment="1" applyProtection="1">
      <alignment horizontal="center" vertical="center" wrapText="1"/>
      <protection hidden="1"/>
    </xf>
    <xf numFmtId="0" fontId="23" fillId="8" borderId="0" xfId="0" applyFont="1" applyFill="1" applyAlignment="1" applyProtection="1">
      <alignment horizontal="center"/>
      <protection hidden="1"/>
    </xf>
    <xf numFmtId="0" fontId="23" fillId="8" borderId="88" xfId="0" applyFont="1" applyFill="1" applyBorder="1" applyAlignment="1" applyProtection="1">
      <alignment horizontal="center"/>
      <protection hidden="1"/>
    </xf>
    <xf numFmtId="168" fontId="24" fillId="4" borderId="55" xfId="6" applyNumberFormat="1" applyFont="1" applyFill="1" applyBorder="1" applyAlignment="1" applyProtection="1">
      <alignment horizontal="left"/>
      <protection locked="0" hidden="1"/>
    </xf>
    <xf numFmtId="168" fontId="24" fillId="4" borderId="100" xfId="6" applyNumberFormat="1" applyFont="1" applyFill="1" applyBorder="1" applyAlignment="1" applyProtection="1">
      <alignment horizontal="left"/>
      <protection locked="0" hidden="1"/>
    </xf>
    <xf numFmtId="0" fontId="24" fillId="4" borderId="54" xfId="6" applyFont="1" applyFill="1" applyBorder="1" applyAlignment="1" applyProtection="1">
      <alignment horizontal="left"/>
      <protection locked="0" hidden="1"/>
    </xf>
    <xf numFmtId="0" fontId="24" fillId="4" borderId="55" xfId="6" applyFont="1" applyFill="1" applyBorder="1" applyAlignment="1" applyProtection="1">
      <alignment horizontal="left"/>
      <protection locked="0" hidden="1"/>
    </xf>
    <xf numFmtId="0" fontId="24" fillId="4" borderId="56" xfId="6" applyFont="1" applyFill="1" applyBorder="1" applyAlignment="1" applyProtection="1">
      <alignment horizontal="left"/>
      <protection locked="0" hidden="1"/>
    </xf>
    <xf numFmtId="39" fontId="23" fillId="9" borderId="33" xfId="6" applyNumberFormat="1" applyFont="1" applyFill="1" applyBorder="1" applyAlignment="1" applyProtection="1">
      <alignment horizontal="center" vertical="center" wrapText="1"/>
      <protection hidden="1"/>
    </xf>
    <xf numFmtId="39" fontId="23" fillId="9" borderId="29" xfId="6" applyNumberFormat="1" applyFont="1" applyFill="1" applyBorder="1" applyAlignment="1" applyProtection="1">
      <alignment horizontal="center" vertical="center" wrapText="1"/>
      <protection hidden="1"/>
    </xf>
    <xf numFmtId="0" fontId="23" fillId="9" borderId="34" xfId="6" applyFont="1" applyFill="1" applyBorder="1" applyAlignment="1" applyProtection="1">
      <alignment horizontal="center" vertical="center" wrapText="1"/>
      <protection hidden="1"/>
    </xf>
    <xf numFmtId="0" fontId="23" fillId="9" borderId="32" xfId="6" applyFont="1" applyFill="1" applyBorder="1" applyAlignment="1" applyProtection="1">
      <alignment horizontal="center" vertical="center" wrapText="1"/>
      <protection hidden="1"/>
    </xf>
    <xf numFmtId="0" fontId="23" fillId="9" borderId="35" xfId="6" applyFont="1" applyFill="1" applyBorder="1" applyAlignment="1" applyProtection="1">
      <alignment horizontal="center" vertical="center" wrapText="1"/>
      <protection hidden="1"/>
    </xf>
    <xf numFmtId="0" fontId="24" fillId="0" borderId="58" xfId="2" applyNumberFormat="1" applyFont="1" applyFill="1" applyBorder="1" applyAlignment="1" applyProtection="1">
      <alignment horizontal="center"/>
      <protection hidden="1"/>
    </xf>
    <xf numFmtId="0" fontId="24" fillId="0" borderId="59" xfId="2" applyNumberFormat="1" applyFont="1" applyFill="1" applyBorder="1" applyAlignment="1" applyProtection="1">
      <alignment horizontal="center"/>
      <protection hidden="1"/>
    </xf>
    <xf numFmtId="0" fontId="24" fillId="0" borderId="60" xfId="2" applyNumberFormat="1" applyFont="1" applyFill="1" applyBorder="1" applyAlignment="1" applyProtection="1">
      <alignment horizontal="center"/>
      <protection hidden="1"/>
    </xf>
    <xf numFmtId="0" fontId="24" fillId="4" borderId="11" xfId="6" quotePrefix="1" applyFont="1" applyFill="1" applyBorder="1" applyAlignment="1" applyProtection="1">
      <alignment horizontal="left" vertical="top" wrapText="1"/>
      <protection locked="0" hidden="1"/>
    </xf>
    <xf numFmtId="0" fontId="24" fillId="4" borderId="12" xfId="6" quotePrefix="1" applyFont="1" applyFill="1" applyBorder="1" applyAlignment="1" applyProtection="1">
      <alignment horizontal="left" vertical="top" wrapText="1"/>
      <protection locked="0" hidden="1"/>
    </xf>
    <xf numFmtId="0" fontId="24" fillId="4" borderId="13" xfId="6" quotePrefix="1" applyFont="1" applyFill="1" applyBorder="1" applyAlignment="1" applyProtection="1">
      <alignment horizontal="left" vertical="top" wrapText="1"/>
      <protection locked="0" hidden="1"/>
    </xf>
    <xf numFmtId="39" fontId="23" fillId="9" borderId="2" xfId="6" applyNumberFormat="1" applyFont="1" applyFill="1" applyBorder="1" applyAlignment="1" applyProtection="1">
      <alignment horizontal="center" vertical="center"/>
      <protection hidden="1"/>
    </xf>
    <xf numFmtId="39" fontId="23" fillId="9" borderId="3" xfId="6" applyNumberFormat="1" applyFont="1" applyFill="1" applyBorder="1" applyAlignment="1" applyProtection="1">
      <alignment horizontal="center" vertical="center"/>
      <protection hidden="1"/>
    </xf>
    <xf numFmtId="39" fontId="23" fillId="9" borderId="5" xfId="6" applyNumberFormat="1" applyFont="1" applyFill="1" applyBorder="1" applyAlignment="1" applyProtection="1">
      <alignment horizontal="center" vertical="center"/>
      <protection hidden="1"/>
    </xf>
    <xf numFmtId="0" fontId="24" fillId="4" borderId="51" xfId="6" applyFont="1" applyFill="1" applyBorder="1" applyAlignment="1" applyProtection="1">
      <alignment horizontal="left"/>
      <protection locked="0" hidden="1"/>
    </xf>
    <xf numFmtId="0" fontId="24" fillId="4" borderId="52" xfId="6" applyFont="1" applyFill="1" applyBorder="1" applyAlignment="1" applyProtection="1">
      <alignment horizontal="left"/>
      <protection locked="0" hidden="1"/>
    </xf>
    <xf numFmtId="0" fontId="24" fillId="4" borderId="53" xfId="6" applyFont="1" applyFill="1" applyBorder="1" applyAlignment="1" applyProtection="1">
      <alignment horizontal="left"/>
      <protection locked="0" hidden="1"/>
    </xf>
    <xf numFmtId="39" fontId="23" fillId="9" borderId="97" xfId="6" applyNumberFormat="1" applyFont="1" applyFill="1" applyBorder="1" applyAlignment="1" applyProtection="1">
      <alignment horizontal="center" vertical="center"/>
      <protection hidden="1"/>
    </xf>
    <xf numFmtId="39" fontId="23" fillId="9" borderId="98" xfId="6" applyNumberFormat="1" applyFont="1" applyFill="1" applyBorder="1" applyAlignment="1" applyProtection="1">
      <alignment horizontal="center" vertical="center"/>
      <protection hidden="1"/>
    </xf>
    <xf numFmtId="0" fontId="23" fillId="8" borderId="89" xfId="0" applyFont="1" applyFill="1" applyBorder="1" applyAlignment="1" applyProtection="1">
      <alignment horizontal="center"/>
      <protection hidden="1"/>
    </xf>
    <xf numFmtId="0" fontId="23" fillId="8" borderId="90" xfId="0" applyFont="1" applyFill="1" applyBorder="1" applyAlignment="1" applyProtection="1">
      <alignment horizontal="center"/>
      <protection hidden="1"/>
    </xf>
    <xf numFmtId="0" fontId="72" fillId="3" borderId="49" xfId="0" applyFont="1" applyFill="1" applyBorder="1" applyAlignment="1">
      <alignment horizontal="center" vertical="center"/>
    </xf>
    <xf numFmtId="0" fontId="72" fillId="3" borderId="86" xfId="0" applyFont="1" applyFill="1" applyBorder="1" applyAlignment="1">
      <alignment horizontal="center" vertical="center"/>
    </xf>
    <xf numFmtId="0" fontId="75" fillId="3" borderId="83" xfId="0" applyFont="1" applyFill="1" applyBorder="1" applyAlignment="1">
      <alignment horizontal="center" vertical="center"/>
    </xf>
    <xf numFmtId="0" fontId="75" fillId="3" borderId="28" xfId="0" applyFont="1" applyFill="1" applyBorder="1" applyAlignment="1">
      <alignment horizontal="center" vertical="center"/>
    </xf>
    <xf numFmtId="0" fontId="72" fillId="3" borderId="49" xfId="0" applyFont="1" applyFill="1" applyBorder="1" applyAlignment="1">
      <alignment horizontal="center" vertical="center" indent="1"/>
    </xf>
    <xf numFmtId="0" fontId="72" fillId="3" borderId="86" xfId="0" applyFont="1" applyFill="1" applyBorder="1" applyAlignment="1">
      <alignment horizontal="center" vertical="center" indent="1"/>
    </xf>
    <xf numFmtId="0" fontId="72" fillId="3" borderId="49" xfId="0" applyFont="1" applyFill="1" applyBorder="1" applyAlignment="1">
      <alignment horizontal="center" vertical="center" wrapText="1" indent="1"/>
    </xf>
    <xf numFmtId="0" fontId="72" fillId="3" borderId="86" xfId="0" applyFont="1" applyFill="1" applyBorder="1" applyAlignment="1">
      <alignment horizontal="center" vertical="center" wrapText="1" indent="1"/>
    </xf>
    <xf numFmtId="0" fontId="72" fillId="3" borderId="49" xfId="0" quotePrefix="1" applyFont="1" applyFill="1" applyBorder="1" applyAlignment="1">
      <alignment horizontal="center" vertical="center" wrapText="1" indent="1"/>
    </xf>
    <xf numFmtId="10" fontId="72" fillId="3" borderId="49" xfId="0" applyNumberFormat="1" applyFont="1" applyFill="1" applyBorder="1" applyAlignment="1">
      <alignment horizontal="center" vertical="center" indent="1"/>
    </xf>
    <xf numFmtId="10" fontId="72" fillId="3" borderId="86" xfId="0" applyNumberFormat="1" applyFont="1" applyFill="1" applyBorder="1" applyAlignment="1">
      <alignment horizontal="center" vertical="center" indent="1"/>
    </xf>
    <xf numFmtId="2" fontId="72" fillId="3" borderId="49" xfId="0" applyNumberFormat="1" applyFont="1" applyFill="1" applyBorder="1" applyAlignment="1">
      <alignment horizontal="center" vertical="center" indent="1"/>
    </xf>
    <xf numFmtId="2" fontId="72" fillId="3" borderId="86" xfId="0" applyNumberFormat="1" applyFont="1" applyFill="1" applyBorder="1" applyAlignment="1">
      <alignment horizontal="center" vertical="center" indent="1"/>
    </xf>
    <xf numFmtId="0" fontId="75" fillId="3" borderId="49" xfId="0" applyFont="1" applyFill="1" applyBorder="1" applyAlignment="1">
      <alignment horizontal="center" vertical="center" indent="1"/>
    </xf>
    <xf numFmtId="0" fontId="75" fillId="3" borderId="86" xfId="0" applyFont="1" applyFill="1" applyBorder="1" applyAlignment="1">
      <alignment horizontal="center" vertical="center" indent="1"/>
    </xf>
    <xf numFmtId="0" fontId="65" fillId="20" borderId="62" xfId="0" applyFont="1" applyFill="1" applyBorder="1" applyAlignment="1">
      <alignment horizontal="center" vertical="center" wrapText="1"/>
    </xf>
    <xf numFmtId="0" fontId="65" fillId="20" borderId="28" xfId="0" applyFont="1" applyFill="1" applyBorder="1" applyAlignment="1">
      <alignment horizontal="center" vertical="center" wrapText="1"/>
    </xf>
    <xf numFmtId="0" fontId="0" fillId="20" borderId="62" xfId="0" applyFill="1" applyBorder="1" applyAlignment="1">
      <alignment horizontal="center" vertical="center" wrapText="1"/>
    </xf>
    <xf numFmtId="0" fontId="0" fillId="20" borderId="28" xfId="0" applyFill="1" applyBorder="1" applyAlignment="1">
      <alignment horizontal="center" vertical="center" wrapText="1"/>
    </xf>
    <xf numFmtId="0" fontId="5" fillId="20" borderId="62" xfId="0" applyFont="1" applyFill="1" applyBorder="1" applyAlignment="1">
      <alignment horizontal="center" vertical="center" wrapText="1"/>
    </xf>
    <xf numFmtId="0" fontId="5" fillId="20" borderId="28" xfId="0" applyFont="1" applyFill="1" applyBorder="1" applyAlignment="1">
      <alignment horizontal="center" vertical="center" wrapText="1"/>
    </xf>
    <xf numFmtId="0" fontId="64" fillId="20" borderId="0" xfId="0" applyFont="1" applyFill="1" applyAlignment="1">
      <alignment vertical="center"/>
    </xf>
    <xf numFmtId="0" fontId="64" fillId="20" borderId="0" xfId="0" applyFont="1" applyFill="1" applyAlignment="1" applyProtection="1">
      <alignment vertical="center"/>
    </xf>
    <xf numFmtId="0" fontId="64" fillId="20" borderId="0" xfId="0" applyFont="1" applyFill="1" applyAlignment="1">
      <alignment horizontal="left" vertical="center" wrapText="1"/>
    </xf>
    <xf numFmtId="0" fontId="5" fillId="20" borderId="0" xfId="0" applyFont="1" applyFill="1" applyAlignment="1">
      <alignment horizontal="left" vertical="top" wrapText="1"/>
    </xf>
    <xf numFmtId="0" fontId="69" fillId="22" borderId="2" xfId="0" applyFont="1" applyFill="1" applyBorder="1" applyAlignment="1" applyProtection="1">
      <alignment horizontal="center" vertical="center"/>
      <protection locked="0"/>
    </xf>
    <xf numFmtId="0" fontId="69" fillId="22" borderId="5" xfId="0" applyFont="1" applyFill="1" applyBorder="1" applyAlignment="1" applyProtection="1">
      <alignment horizontal="center" vertical="center"/>
      <protection locked="0"/>
    </xf>
    <xf numFmtId="0" fontId="64" fillId="20" borderId="0" xfId="0" applyFont="1" applyFill="1" applyAlignment="1">
      <alignment horizontal="left" vertical="center" wrapText="1" indent="2"/>
    </xf>
    <xf numFmtId="0" fontId="64" fillId="22" borderId="2" xfId="0" applyNumberFormat="1" applyFont="1" applyFill="1" applyBorder="1" applyAlignment="1" applyProtection="1">
      <alignment horizontal="center" vertical="center" wrapText="1"/>
      <protection locked="0"/>
    </xf>
    <xf numFmtId="0" fontId="64" fillId="22" borderId="5" xfId="0" applyNumberFormat="1" applyFont="1" applyFill="1" applyBorder="1" applyAlignment="1" applyProtection="1">
      <alignment horizontal="center" vertical="center" wrapText="1"/>
      <protection locked="0"/>
    </xf>
    <xf numFmtId="0" fontId="64" fillId="20" borderId="7" xfId="0" applyFont="1" applyFill="1" applyBorder="1" applyAlignment="1" applyProtection="1">
      <alignment horizontal="center" vertical="center"/>
    </xf>
    <xf numFmtId="0" fontId="64" fillId="4" borderId="2" xfId="0" applyFont="1" applyFill="1" applyBorder="1" applyAlignment="1" applyProtection="1">
      <alignment horizontal="center" vertical="center"/>
      <protection locked="0"/>
    </xf>
    <xf numFmtId="0" fontId="64" fillId="4" borderId="5" xfId="0" applyFont="1" applyFill="1" applyBorder="1" applyAlignment="1" applyProtection="1">
      <alignment horizontal="center" vertical="center"/>
      <protection locked="0"/>
    </xf>
    <xf numFmtId="0" fontId="65" fillId="24" borderId="1" xfId="0" applyFont="1" applyFill="1" applyBorder="1" applyAlignment="1">
      <alignment horizontal="center" vertical="center" wrapText="1"/>
    </xf>
    <xf numFmtId="0" fontId="64" fillId="4" borderId="1" xfId="0" applyFont="1" applyFill="1" applyBorder="1" applyAlignment="1" applyProtection="1">
      <alignment horizontal="left" vertical="center"/>
      <protection locked="0"/>
    </xf>
    <xf numFmtId="14" fontId="64" fillId="22" borderId="1" xfId="0" applyNumberFormat="1" applyFont="1" applyFill="1" applyBorder="1" applyAlignment="1" applyProtection="1">
      <alignment horizontal="center" vertical="center" wrapText="1"/>
      <protection locked="0"/>
    </xf>
    <xf numFmtId="0" fontId="64" fillId="22" borderId="6" xfId="0" applyFont="1" applyFill="1" applyBorder="1" applyAlignment="1" applyProtection="1">
      <alignment horizontal="left" vertical="top" wrapText="1"/>
      <protection locked="0"/>
    </xf>
    <xf numFmtId="0" fontId="64" fillId="22" borderId="7" xfId="0" applyFont="1" applyFill="1" applyBorder="1" applyAlignment="1" applyProtection="1">
      <alignment horizontal="left" vertical="top" wrapText="1"/>
      <protection locked="0"/>
    </xf>
    <xf numFmtId="0" fontId="64" fillId="22" borderId="8" xfId="0" applyFont="1" applyFill="1" applyBorder="1" applyAlignment="1" applyProtection="1">
      <alignment horizontal="left" vertical="top" wrapText="1"/>
      <protection locked="0"/>
    </xf>
    <xf numFmtId="0" fontId="64" fillId="22" borderId="9" xfId="0" applyFont="1" applyFill="1" applyBorder="1" applyAlignment="1" applyProtection="1">
      <alignment horizontal="left" vertical="top" wrapText="1"/>
      <protection locked="0"/>
    </xf>
    <xf numFmtId="0" fontId="64" fillId="22" borderId="0" xfId="0" applyFont="1" applyFill="1" applyAlignment="1" applyProtection="1">
      <alignment horizontal="left" vertical="top" wrapText="1"/>
      <protection locked="0"/>
    </xf>
    <xf numFmtId="0" fontId="64" fillId="22" borderId="10" xfId="0" applyFont="1" applyFill="1" applyBorder="1" applyAlignment="1" applyProtection="1">
      <alignment horizontal="left" vertical="top" wrapText="1"/>
      <protection locked="0"/>
    </xf>
    <xf numFmtId="0" fontId="64" fillId="22" borderId="11" xfId="0" applyFont="1" applyFill="1" applyBorder="1" applyAlignment="1" applyProtection="1">
      <alignment horizontal="left" vertical="top" wrapText="1"/>
      <protection locked="0"/>
    </xf>
    <xf numFmtId="0" fontId="64" fillId="22" borderId="12" xfId="0" applyFont="1" applyFill="1" applyBorder="1" applyAlignment="1" applyProtection="1">
      <alignment horizontal="left" vertical="top" wrapText="1"/>
      <protection locked="0"/>
    </xf>
    <xf numFmtId="0" fontId="64" fillId="22" borderId="13" xfId="0" applyFont="1" applyFill="1" applyBorder="1" applyAlignment="1" applyProtection="1">
      <alignment horizontal="left" vertical="top" wrapText="1"/>
      <protection locked="0"/>
    </xf>
    <xf numFmtId="0" fontId="30" fillId="21" borderId="0" xfId="0" applyFont="1" applyFill="1" applyAlignment="1">
      <alignment horizontal="left" vertical="center"/>
    </xf>
    <xf numFmtId="168" fontId="64" fillId="22" borderId="2" xfId="0" applyNumberFormat="1" applyFont="1" applyFill="1" applyBorder="1" applyAlignment="1" applyProtection="1">
      <alignment horizontal="center" vertical="center" wrapText="1"/>
      <protection locked="0"/>
    </xf>
    <xf numFmtId="168" fontId="64" fillId="22" borderId="3" xfId="0" applyNumberFormat="1" applyFont="1" applyFill="1" applyBorder="1" applyAlignment="1" applyProtection="1">
      <alignment horizontal="center" vertical="center" wrapText="1"/>
      <protection locked="0"/>
    </xf>
    <xf numFmtId="168" fontId="64" fillId="22" borderId="5" xfId="0" applyNumberFormat="1" applyFont="1" applyFill="1" applyBorder="1" applyAlignment="1" applyProtection="1">
      <alignment horizontal="center" vertical="center" wrapText="1"/>
      <protection locked="0"/>
    </xf>
    <xf numFmtId="0" fontId="0" fillId="20" borderId="0" xfId="0" applyFill="1" applyAlignment="1">
      <alignment horizontal="left" vertical="center" wrapText="1"/>
    </xf>
    <xf numFmtId="0" fontId="0" fillId="4" borderId="6" xfId="0"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0" fillId="4" borderId="8" xfId="0" applyFill="1" applyBorder="1" applyAlignment="1" applyProtection="1">
      <alignment horizontal="left" vertical="top" wrapText="1"/>
      <protection locked="0"/>
    </xf>
    <xf numFmtId="0" fontId="0" fillId="4" borderId="9" xfId="0" applyFill="1" applyBorder="1"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0" fillId="4" borderId="10" xfId="0" applyFill="1" applyBorder="1" applyAlignment="1" applyProtection="1">
      <alignment horizontal="left" vertical="top" wrapText="1"/>
      <protection locked="0"/>
    </xf>
    <xf numFmtId="0" fontId="0" fillId="4" borderId="11" xfId="0" applyFill="1" applyBorder="1" applyAlignment="1" applyProtection="1">
      <alignment horizontal="left" vertical="top" wrapText="1"/>
      <protection locked="0"/>
    </xf>
    <xf numFmtId="0" fontId="0" fillId="4" borderId="12" xfId="0" applyFill="1" applyBorder="1" applyAlignment="1" applyProtection="1">
      <alignment horizontal="left" vertical="top" wrapText="1"/>
      <protection locked="0"/>
    </xf>
    <xf numFmtId="0" fontId="0" fillId="4" borderId="13" xfId="0" applyFill="1" applyBorder="1" applyAlignment="1" applyProtection="1">
      <alignment horizontal="left" vertical="top" wrapText="1"/>
      <protection locked="0"/>
    </xf>
    <xf numFmtId="0" fontId="43" fillId="20" borderId="0" xfId="0" applyFont="1" applyFill="1" applyAlignment="1">
      <alignment horizontal="center" vertical="center"/>
    </xf>
    <xf numFmtId="0" fontId="65" fillId="20" borderId="0" xfId="0" applyFont="1" applyFill="1" applyAlignment="1">
      <alignment horizontal="left" vertical="center"/>
    </xf>
    <xf numFmtId="0" fontId="70" fillId="21" borderId="0" xfId="0" applyFont="1" applyFill="1" applyAlignment="1">
      <alignment horizontal="center" vertical="center"/>
    </xf>
    <xf numFmtId="0" fontId="0" fillId="20" borderId="0" xfId="0" applyFill="1" applyAlignment="1">
      <alignment horizontal="left" vertical="top" wrapText="1"/>
    </xf>
    <xf numFmtId="0" fontId="16" fillId="20" borderId="0" xfId="0" applyFont="1" applyFill="1" applyAlignment="1">
      <alignment horizontal="left" vertical="top" wrapText="1"/>
    </xf>
    <xf numFmtId="0" fontId="10" fillId="6" borderId="0" xfId="0" applyFont="1" applyFill="1" applyAlignment="1">
      <alignment horizontal="center" vertical="center" wrapText="1"/>
    </xf>
    <xf numFmtId="0" fontId="66" fillId="0" borderId="0" xfId="0" applyFont="1" applyAlignment="1">
      <alignment horizontal="center" vertical="center"/>
    </xf>
    <xf numFmtId="0" fontId="65" fillId="20" borderId="1" xfId="0" applyFont="1" applyFill="1" applyBorder="1" applyAlignment="1">
      <alignment horizontal="center" vertical="center" wrapText="1"/>
    </xf>
    <xf numFmtId="0" fontId="0" fillId="20" borderId="1" xfId="0" applyFill="1" applyBorder="1" applyAlignment="1">
      <alignment horizontal="center" vertical="center" wrapText="1"/>
    </xf>
    <xf numFmtId="0" fontId="0" fillId="20" borderId="79" xfId="0" applyFill="1" applyBorder="1" applyAlignment="1">
      <alignment horizontal="center" vertical="center"/>
    </xf>
    <xf numFmtId="0" fontId="0" fillId="20" borderId="22" xfId="0" applyFill="1" applyBorder="1" applyAlignment="1">
      <alignment horizontal="center" vertical="center"/>
    </xf>
    <xf numFmtId="0" fontId="28" fillId="2" borderId="0" xfId="0" applyFont="1" applyFill="1" applyAlignment="1" applyProtection="1">
      <alignment horizontal="left" vertical="center" wrapText="1"/>
      <protection hidden="1"/>
    </xf>
    <xf numFmtId="0" fontId="6" fillId="0" borderId="0" xfId="0" applyFont="1" applyFill="1" applyProtection="1">
      <protection hidden="1"/>
    </xf>
    <xf numFmtId="0" fontId="87" fillId="4" borderId="93" xfId="0" applyFont="1" applyFill="1" applyBorder="1" applyAlignment="1" applyProtection="1">
      <alignment horizontal="center" vertical="center"/>
      <protection hidden="1"/>
    </xf>
    <xf numFmtId="0" fontId="88" fillId="0" borderId="9" xfId="0" applyFont="1" applyBorder="1" applyAlignment="1" applyProtection="1">
      <alignment horizontal="left" vertical="top" wrapText="1"/>
      <protection hidden="1"/>
    </xf>
    <xf numFmtId="0" fontId="88" fillId="0" borderId="0" xfId="0" applyFont="1" applyAlignment="1" applyProtection="1">
      <alignment horizontal="left" vertical="top" wrapText="1"/>
      <protection hidden="1"/>
    </xf>
    <xf numFmtId="0" fontId="0" fillId="0" borderId="7" xfId="0" applyFill="1" applyBorder="1" applyAlignment="1" applyProtection="1">
      <alignment vertical="top" wrapText="1"/>
      <protection hidden="1"/>
    </xf>
    <xf numFmtId="0" fontId="0" fillId="0" borderId="8" xfId="0" applyFill="1" applyBorder="1" applyAlignment="1" applyProtection="1">
      <alignment vertical="top" wrapText="1"/>
      <protection hidden="1"/>
    </xf>
    <xf numFmtId="0" fontId="0" fillId="4" borderId="9" xfId="0" applyFill="1" applyBorder="1" applyAlignment="1" applyProtection="1">
      <alignment horizontal="center" vertical="top" wrapText="1"/>
      <protection locked="0" hidden="1"/>
    </xf>
    <xf numFmtId="0" fontId="0" fillId="4" borderId="0" xfId="0" applyFill="1" applyBorder="1" applyAlignment="1" applyProtection="1">
      <alignment horizontal="center" vertical="top" wrapText="1"/>
      <protection locked="0" hidden="1"/>
    </xf>
    <xf numFmtId="0" fontId="0" fillId="4" borderId="10" xfId="0" applyFill="1" applyBorder="1" applyAlignment="1" applyProtection="1">
      <alignment horizontal="center" vertical="top" wrapText="1"/>
      <protection locked="0" hidden="1"/>
    </xf>
    <xf numFmtId="0" fontId="0" fillId="4" borderId="11" xfId="0" applyFill="1" applyBorder="1" applyAlignment="1" applyProtection="1">
      <alignment horizontal="center" vertical="top" wrapText="1"/>
      <protection locked="0" hidden="1"/>
    </xf>
    <xf numFmtId="0" fontId="0" fillId="4" borderId="12" xfId="0" applyFill="1" applyBorder="1" applyAlignment="1" applyProtection="1">
      <alignment horizontal="center" vertical="top" wrapText="1"/>
      <protection locked="0" hidden="1"/>
    </xf>
    <xf numFmtId="0" fontId="0" fillId="4" borderId="13" xfId="0" applyFill="1" applyBorder="1" applyAlignment="1" applyProtection="1">
      <alignment horizontal="center" vertical="top" wrapText="1"/>
      <protection locked="0" hidden="1"/>
    </xf>
    <xf numFmtId="0" fontId="5" fillId="0" borderId="6" xfId="0" applyFont="1" applyFill="1" applyBorder="1" applyAlignment="1" applyProtection="1">
      <alignment vertical="top" wrapText="1"/>
      <protection hidden="1"/>
    </xf>
  </cellXfs>
  <cellStyles count="11">
    <cellStyle name="Comma" xfId="1" builtinId="3"/>
    <cellStyle name="Comma 2" xfId="5" xr:uid="{EA8A0A5D-F296-4B9E-A3EC-A4E57068EDC4}"/>
    <cellStyle name="Comma 2 2" xfId="9" xr:uid="{FC6E1156-71B9-4890-ADC5-C318196181FB}"/>
    <cellStyle name="Comma 3" xfId="7" xr:uid="{9CE604FA-CAC9-4E35-923D-2392C0F35879}"/>
    <cellStyle name="Currency" xfId="2" builtinId="4"/>
    <cellStyle name="Currency 2" xfId="8" xr:uid="{F1352272-6B0B-48E8-990C-9FB320FE776E}"/>
    <cellStyle name="Hyperlink" xfId="10" builtinId="8"/>
    <cellStyle name="Normal" xfId="0" builtinId="0"/>
    <cellStyle name="Normal 2" xfId="6" xr:uid="{1CA61D1B-4EBE-41EB-91C9-7944C5F003F7}"/>
    <cellStyle name="Percent" xfId="3" builtinId="5"/>
    <cellStyle name="Title" xfId="4" builtinId="15"/>
  </cellStyles>
  <dxfs count="47">
    <dxf>
      <font>
        <color auto="1"/>
      </font>
      <fill>
        <patternFill>
          <bgColor theme="9" tint="0.79998168889431442"/>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border>
        <left/>
        <right/>
        <top/>
        <bottom/>
        <vertical/>
        <horizontal/>
      </border>
    </dxf>
    <dxf>
      <border>
        <bottom style="thin">
          <color auto="1"/>
        </bottom>
        <vertical/>
        <horizontal/>
      </border>
    </dxf>
    <dxf>
      <fill>
        <patternFill>
          <bgColor rgb="FFFFC7CE"/>
        </patternFill>
      </fill>
    </dxf>
    <dxf>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border diagonalUp="0" diagonalDown="0">
        <left/>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2" formatCode="0.00"/>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1"/>
        <color theme="1"/>
        <name val="Calibri"/>
        <family val="2"/>
        <scheme val="minor"/>
      </font>
      <numFmt numFmtId="2" formatCode="0.00"/>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1"/>
        <color theme="1"/>
        <name val="Calibri"/>
        <family val="2"/>
        <scheme val="minor"/>
      </font>
      <numFmt numFmtId="1" formatCode="0"/>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1" formatCode="0"/>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numFmt numFmtId="2" formatCode="0.00"/>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border diagonalUp="0" diagonalDown="0">
        <left/>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2" formatCode="0.00"/>
      <fill>
        <patternFill patternType="solid">
          <fgColor indexed="64"/>
          <bgColor theme="9" tint="0.79998168889431442"/>
        </patternFill>
      </fill>
      <border diagonalUp="0" diagonalDown="0">
        <left/>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0" formatCode="General"/>
      <fill>
        <patternFill patternType="solid">
          <fgColor indexed="64"/>
          <bgColor theme="9" tint="0.79998168889431442"/>
        </patternFill>
      </fill>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0" formatCode="General"/>
      <fill>
        <patternFill patternType="solid">
          <fgColor indexed="64"/>
          <bgColor theme="9" tint="0.79998168889431442"/>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border outline="0">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protection locked="1" hidden="1"/>
    </dxf>
    <dxf>
      <border>
        <bottom style="medium">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b val="0"/>
        <i val="0"/>
        <strike val="0"/>
        <condense val="0"/>
        <extend val="0"/>
        <outline val="0"/>
        <shadow val="0"/>
        <u val="none"/>
        <vertAlign val="baseline"/>
        <sz val="11"/>
        <color rgb="FFFF0000"/>
        <name val="Calibri"/>
        <family val="2"/>
        <scheme val="minor"/>
      </font>
      <numFmt numFmtId="34" formatCode="_-&quot;$&quot;* #,##0.00_-;\-&quot;$&quot;* #,##0.00_-;_-&quot;$&quot;* &quot;-&quot;??_-;_-@_-"/>
      <fill>
        <patternFill patternType="solid">
          <fgColor indexed="64"/>
          <bgColor theme="0"/>
        </patternFill>
      </fill>
      <border diagonalUp="0" diagonalDown="0">
        <left style="thin">
          <color indexed="64"/>
        </left>
        <right style="medium">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1"/>
        <color theme="1"/>
        <name val="Calibri"/>
        <family val="2"/>
        <scheme val="minor"/>
      </font>
      <fill>
        <patternFill patternType="solid">
          <fgColor indexed="64"/>
          <bgColor theme="0"/>
        </patternFill>
      </fill>
      <border diagonalUp="0" diagonalDown="0">
        <left style="thin">
          <color indexed="64"/>
        </left>
        <right/>
        <top style="thin">
          <color indexed="64"/>
        </top>
        <bottom style="thin">
          <color indexed="64"/>
        </bottom>
        <vertical/>
        <horizontal/>
      </border>
      <protection locked="1" hidden="1"/>
    </dxf>
    <dxf>
      <font>
        <b val="0"/>
        <i val="0"/>
        <strike val="0"/>
        <condense val="0"/>
        <extend val="0"/>
        <outline val="0"/>
        <shadow val="0"/>
        <u val="none"/>
        <vertAlign val="baseline"/>
        <sz val="11"/>
        <color theme="1"/>
        <name val="Calibri"/>
        <family val="2"/>
        <scheme val="minor"/>
      </font>
      <numFmt numFmtId="4" formatCode="#,##0.0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1"/>
        <color theme="1"/>
        <name val="Calibri"/>
        <family val="2"/>
        <scheme val="minor"/>
      </font>
      <numFmt numFmtId="4" formatCode="#,##0.0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numFmt numFmtId="34" formatCode="_-&quot;$&quot;* #,##0.00_-;\-&quot;$&quot;* #,##0.00_-;_-&quot;$&quot;* &quot;-&quot;??_-;_-@_-"/>
      <fill>
        <patternFill patternType="solid">
          <fgColor indexed="64"/>
          <bgColor theme="9" tint="0.79998168889431442"/>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numFmt numFmtId="34" formatCode="_-&quot;$&quot;* #,##0.00_-;\-&quot;$&quot;* #,##0.00_-;_-&quot;$&quot;* &quot;-&quot;??_-;_-@_-"/>
      <fill>
        <patternFill patternType="solid">
          <fgColor indexed="64"/>
          <bgColor theme="0"/>
        </patternFill>
      </fill>
      <border diagonalUp="0" diagonalDown="0">
        <left style="medium">
          <color indexed="64"/>
        </left>
        <right style="medium">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1"/>
        <color theme="1"/>
        <name val="Calibri"/>
        <family val="2"/>
        <scheme val="minor"/>
      </font>
      <numFmt numFmtId="34" formatCode="_-&quot;$&quot;* #,##0.00_-;\-&quot;$&quot;* #,##0.00_-;_-&quot;$&quot;* &quot;-&quot;??_-;_-@_-"/>
      <fill>
        <patternFill patternType="solid">
          <fgColor indexed="64"/>
          <bgColor theme="9" tint="0.79998168889431442"/>
        </patternFill>
      </fill>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numFmt numFmtId="34" formatCode="_-&quot;$&quot;* #,##0.00_-;\-&quot;$&quot;* #,##0.00_-;_-&quot;$&quot;* &quot;-&quot;??_-;_-@_-"/>
      <fill>
        <patternFill patternType="solid">
          <fgColor indexed="64"/>
          <bgColor theme="9" tint="0.79998168889431442"/>
        </patternFill>
      </fill>
      <border diagonalUp="0" diagonalDown="0">
        <left style="medium">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right style="thin">
          <color indexed="64"/>
        </right>
      </border>
    </dxf>
    <dxf>
      <protection locked="1" hidden="0"/>
    </dxf>
    <dxf>
      <protection locked="1" hidden="0"/>
    </dxf>
  </dxfs>
  <tableStyles count="0" defaultTableStyle="TableStyleMedium2" defaultPivotStyle="PivotStyleLight16"/>
  <colors>
    <mruColors>
      <color rgb="FFEAF3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'6b.Matrix'!$J$8</c:f>
              <c:strCache>
                <c:ptCount val="1"/>
                <c:pt idx="0">
                  <c:v>Revenue/Expenses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'6b.Matrix'!$K$7:$V$7</c:f>
              <c:strCache>
                <c:ptCount val="12"/>
                <c:pt idx="0">
                  <c:v>Input Month</c:v>
                </c:pt>
                <c:pt idx="1">
                  <c:v>Input Month</c:v>
                </c:pt>
                <c:pt idx="2">
                  <c:v>Input Month</c:v>
                </c:pt>
                <c:pt idx="3">
                  <c:v>Input Month</c:v>
                </c:pt>
                <c:pt idx="4">
                  <c:v>Input Month</c:v>
                </c:pt>
                <c:pt idx="5">
                  <c:v>Input Month</c:v>
                </c:pt>
                <c:pt idx="6">
                  <c:v>Input Month</c:v>
                </c:pt>
                <c:pt idx="7">
                  <c:v>Input Month</c:v>
                </c:pt>
                <c:pt idx="8">
                  <c:v>Input Month</c:v>
                </c:pt>
                <c:pt idx="9">
                  <c:v>Input Month</c:v>
                </c:pt>
                <c:pt idx="10">
                  <c:v>Input Month</c:v>
                </c:pt>
                <c:pt idx="11">
                  <c:v>Input Month</c:v>
                </c:pt>
              </c:strCache>
            </c:strRef>
          </c:cat>
          <c:val>
            <c:numRef>
              <c:f>'6b.Matrix'!$K$8:$V$8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89D9-4D3D-BAE5-87A04DF45C5D}"/>
            </c:ext>
          </c:extLst>
        </c:ser>
        <c:dLbls>
          <c:showLegendKey val="0"/>
          <c:showVal val="0"/>
          <c:showCatName val="0"/>
          <c:showSerName val="0"/>
          <c:showPercent val="0"/>
          <c:showBubbleSize val="0"/>
        </c:dLbls>
        <c:marker val="1"/>
        <c:smooth val="0"/>
        <c:axId val="869115623"/>
        <c:axId val="869126663"/>
      </c:lineChart>
      <c:catAx>
        <c:axId val="869115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9126663"/>
        <c:crosses val="autoZero"/>
        <c:auto val="1"/>
        <c:lblAlgn val="ctr"/>
        <c:lblOffset val="100"/>
        <c:noMultiLvlLbl val="0"/>
      </c:catAx>
      <c:valAx>
        <c:axId val="869126663"/>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869115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1262064</xdr:colOff>
      <xdr:row>34</xdr:row>
      <xdr:rowOff>95251</xdr:rowOff>
    </xdr:from>
    <xdr:to>
      <xdr:col>13</xdr:col>
      <xdr:colOff>1122997</xdr:colOff>
      <xdr:row>42</xdr:row>
      <xdr:rowOff>150504</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8342314" y="8199439"/>
          <a:ext cx="5269863" cy="25317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28575</xdr:colOff>
      <xdr:row>9</xdr:row>
      <xdr:rowOff>66675</xdr:rowOff>
    </xdr:from>
    <xdr:to>
      <xdr:col>22</xdr:col>
      <xdr:colOff>19050</xdr:colOff>
      <xdr:row>35</xdr:row>
      <xdr:rowOff>171450</xdr:rowOff>
    </xdr:to>
    <xdr:graphicFrame macro="">
      <xdr:nvGraphicFramePr>
        <xdr:cNvPr id="16" name="Chart 1">
          <a:extLst>
            <a:ext uri="{FF2B5EF4-FFF2-40B4-BE49-F238E27FC236}">
              <a16:creationId xmlns:a16="http://schemas.microsoft.com/office/drawing/2014/main" id="{9281A5DB-C390-D80D-B236-2A62FC25BB7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133350</xdr:colOff>
      <xdr:row>33</xdr:row>
      <xdr:rowOff>240030</xdr:rowOff>
    </xdr:from>
    <xdr:to>
      <xdr:col>13</xdr:col>
      <xdr:colOff>571500</xdr:colOff>
      <xdr:row>37</xdr:row>
      <xdr:rowOff>123825</xdr:rowOff>
    </xdr:to>
    <xdr:sp macro="" textlink="">
      <xdr:nvSpPr>
        <xdr:cNvPr id="3" name="TextBox 1">
          <a:extLst>
            <a:ext uri="{FF2B5EF4-FFF2-40B4-BE49-F238E27FC236}">
              <a16:creationId xmlns:a16="http://schemas.microsoft.com/office/drawing/2014/main" id="{A7C18044-6F39-CC40-2A23-330BA39323AC}"/>
            </a:ext>
          </a:extLst>
        </xdr:cNvPr>
        <xdr:cNvSpPr txBox="1"/>
      </xdr:nvSpPr>
      <xdr:spPr>
        <a:xfrm>
          <a:off x="2781300" y="7679055"/>
          <a:ext cx="3800475" cy="8077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CA" sz="1100" b="1"/>
            <a:t>Note</a:t>
          </a:r>
          <a:r>
            <a:rPr lang="en-CA" sz="1100"/>
            <a:t>: If there are multiple rooms created as a result of expansion for the same age group, enter the total square footage.</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794B0C5-6AD2-47D6-A503-4C93F8158194}" name="Table6" displayName="Table6" ref="C11:M28" totalsRowShown="0" headerRowDxfId="46" dataDxfId="45" tableBorderDxfId="44">
  <autoFilter ref="C11:M28" xr:uid="{A794B0C5-6AD2-47D6-A503-4C93F8158194}"/>
  <tableColumns count="11">
    <tableColumn id="2" xr3:uid="{0D263D5C-2817-4F87-98D6-34974AF6AAB0}" name="Column1" dataDxfId="43"/>
    <tableColumn id="3" xr3:uid="{75A55D47-030C-4CEC-B716-A6055B1F93CC}" name="Column24" dataDxfId="42" dataCellStyle="Currency"/>
    <tableColumn id="15" xr3:uid="{2D8EECA8-5FBB-4E61-8BBC-2B63DB9D915A}" name="Column22" dataDxfId="41" dataCellStyle="Currency"/>
    <tableColumn id="9" xr3:uid="{5408B450-E7C7-4556-89D6-9A8550DB7263}" name="Column23" dataDxfId="40" dataCellStyle="Currency">
      <calculatedColumnFormula>(+D12-E12)</calculatedColumnFormula>
    </tableColumn>
    <tableColumn id="12" xr3:uid="{CFC85C1E-BE00-402F-ABAF-6F3FF2F5F3A7}" name="Column3" dataDxfId="39" dataCellStyle="Currency"/>
    <tableColumn id="4" xr3:uid="{1EF3BBB5-653E-4CA4-9922-10358FAD2578}" name="Column4" dataDxfId="38"/>
    <tableColumn id="5" xr3:uid="{995AA73E-E747-4AAB-A208-22BCCDDA93A3}" name="Column5" dataDxfId="37"/>
    <tableColumn id="6" xr3:uid="{2B89CF00-C33E-4CBE-B106-C5802FE464F4}" name="Column6" dataDxfId="36">
      <calculatedColumnFormula>IF(OR(Table6[[#This Row],[Column3]]=$C$324,Table6[[#This Row],[Column3]]=$C$325),VLOOKUP(I12,$C$333:$D$337,2,FALSE),IF(Table6[[#This Row],[Column3]]=$C$326,VLOOKUP(I12,$C$333:$E$337,3,FALSE),IF(Table6[[#This Row],[Column3]]=$C$327,(VLOOKUP(I12,$C$333:$E$337,3,FALSE)*2),IF(OR(Table6[[#This Row],[Column3]]=$C$328,Table6[[#This Row],[Column3]]=$C$329),1,""))))</calculatedColumnFormula>
    </tableColumn>
    <tableColumn id="7" xr3:uid="{4063797A-5004-4818-9D8A-3F91BF419C6D}" name="Column7" dataDxfId="35" dataCellStyle="Currency">
      <calculatedColumnFormula>IF(C12="","",IF(F12="","",+IF(G12="Per Month",F12/J12,IF(G12="Per Year",F12/12/J12,IF(G12="Per Week",F12/J12,IF(G12="Per Bi-Weekly",F12/J12,IF(G12="Per Day",F12,IF(G12="Per Hour",F12))))))))</calculatedColumnFormula>
    </tableColumn>
    <tableColumn id="1" xr3:uid="{2C4A3E1A-183A-403E-95A4-FA8A35A7D524}" name="Column72" dataDxfId="34" dataCellStyle="Currency">
      <calculatedColumnFormula>IFERROR(IF(#REF!="Centre",HLOOKUP(Table6[[#This Row],[Column1]],' 3. Base Fees &amp; Registration'!$D$340:$I$341,2,FALSE),HLOOKUP(Table6[[#This Row],[Column1]],' 3. Base Fees &amp; Registration'!$D$344:$G$346,3,FALSE)),"")</calculatedColumnFormula>
    </tableColumn>
    <tableColumn id="8" xr3:uid="{2E56FBD0-FF56-40C8-A2DF-BFFA9B548272}" name="Column8" dataDxfId="33" dataCellStyle="Currency">
      <calculatedColumnFormula>IF(K12="","",IF(K12&gt;100,"DOUBLE CHECK",""))</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1F7CBC6-DCAE-4B43-8239-86730D7A42E6}" name="Table1" displayName="Table1" ref="B6:P107" totalsRowShown="0" headerRowDxfId="32" dataDxfId="30" headerRowBorderDxfId="31" tableBorderDxfId="29" dataCellStyle="Currency">
  <autoFilter ref="B6:P107" xr:uid="{D1F7CBC6-DCAE-4B43-8239-86730D7A42E6}"/>
  <tableColumns count="15">
    <tableColumn id="1" xr3:uid="{24919766-BC75-4995-A894-7EB9E076C9CC}" name="Staff Type_x000a_(Please enter one staff per line)" dataDxfId="28" dataCellStyle="Currency"/>
    <tableColumn id="3" xr3:uid="{357E5A1B-2C31-4C61-90D5-798E599F831F}" name="Position Title_x000a_(optional field for your reference)" dataDxfId="27" dataCellStyle="Currency"/>
    <tableColumn id="4" xr3:uid="{2A4ECA6E-EC02-4A9E-83E9-C4219124614B}" name="Staff Initials_x000a_(optional field for your reference)" dataDxfId="26" dataCellStyle="Currency"/>
    <tableColumn id="22" xr3:uid="{82380A89-707D-4580-B621-5E7AAE599972}" name="Full Time/Part Time Status" dataDxfId="25" dataCellStyle="Currency"/>
    <tableColumn id="5" xr3:uid="{8398401D-DA9E-435D-AEB7-E91386034D92}" name="Hourly Wage_x000a_(Base wage without additional funding)" dataDxfId="24" dataCellStyle="Currency"/>
    <tableColumn id="18" xr3:uid="{D547292A-95D5-46A8-B7F9-4619B827C49C}" name="# of Hours worked per week" dataDxfId="23" dataCellStyle="Currency"/>
    <tableColumn id="17" xr3:uid="{087959CA-28D9-4FA3-B8E9-D98AA0E1C5A6}" name="Yearly Wage_x000a_(Base wage without additional funding)" dataDxfId="22" dataCellStyle="Currency"/>
    <tableColumn id="19" xr3:uid="{BF8062E8-9788-4316-B0A9-2979436A13BD}" name="# of Hours Worked per Year" dataDxfId="21" dataCellStyle="Currency"/>
    <tableColumn id="16" xr3:uid="{8C9D2BE6-4B8F-476C-BABA-B6BB6C4D1954}" name="# of Weeks worked per Year" dataDxfId="20" dataCellStyle="Currency"/>
    <tableColumn id="21" xr3:uid="{D72454D1-212F-4F25-9D3D-3BEDECF006A6}" name="Hours/Week Calculation" dataDxfId="19" dataCellStyle="Currency"/>
    <tableColumn id="20" xr3:uid="{B650AC5B-0AAC-4958-AA52-3486CC47C2B1}" name="Hourly Wage Calculation" dataDxfId="18" dataCellStyle="Currency"/>
    <tableColumn id="24" xr3:uid="{72FCF397-16F6-47FD-A2F9-4B8FE91881DF}" name="Wage Calculation" dataDxfId="17" dataCellStyle="Currency"/>
    <tableColumn id="25" xr3:uid="{5033B442-E91A-4C30-AE47-6D747573AEBD}" name="Hours Calculation" dataDxfId="16" dataCellStyle="Currency"/>
    <tableColumn id="6" xr3:uid="{83655523-A6F7-4C1F-A2CA-076349218A80}" name="Hourly WEG amount _x000a_(if received)" dataDxfId="15" dataCellStyle="Currency"/>
    <tableColumn id="7" xr3:uid="{007F6D5F-DB1F-4297-92B2-40E604DCEE1A}" name="Mandatory Benefits %" dataDxfId="14" dataCellStyle="Percent"/>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arlyyearssystemdivision@peelregion.ca"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earlyyearssystemdivision@peelregion.c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BE856-E3EC-4319-96EE-D539A57E549A}">
  <sheetPr codeName="Sheet1">
    <tabColor theme="7" tint="0.39997558519241921"/>
  </sheetPr>
  <dimension ref="A1:AB60"/>
  <sheetViews>
    <sheetView showGridLines="0" tabSelected="1" zoomScale="85" zoomScaleNormal="85" workbookViewId="0">
      <selection activeCell="J8" sqref="J8"/>
    </sheetView>
  </sheetViews>
  <sheetFormatPr defaultColWidth="8.5546875" defaultRowHeight="14.4" x14ac:dyDescent="0.3"/>
  <cols>
    <col min="1" max="1" width="5.44140625" style="27" customWidth="1"/>
    <col min="2" max="2" width="3.5546875" style="27" customWidth="1"/>
    <col min="3" max="4" width="4.44140625" style="27" customWidth="1"/>
    <col min="5" max="5" width="23.5546875" style="27" customWidth="1"/>
    <col min="6" max="8" width="20.5546875" style="27" customWidth="1"/>
    <col min="9" max="9" width="5.44140625" style="27" customWidth="1"/>
    <col min="10" max="10" width="45.44140625" style="27" customWidth="1"/>
    <col min="11" max="11" width="5.5546875" style="27" customWidth="1"/>
    <col min="12" max="12" width="4.44140625" style="27" customWidth="1"/>
    <col min="13" max="13" width="3.5546875" style="27" customWidth="1"/>
    <col min="14" max="14" width="8.5546875" style="27"/>
    <col min="15" max="15" width="4.44140625" style="27" customWidth="1"/>
    <col min="16" max="20" width="8.5546875" style="27"/>
    <col min="21" max="21" width="13.44140625" style="27" customWidth="1"/>
    <col min="22" max="22" width="4.5546875" style="27" customWidth="1"/>
    <col min="23" max="24" width="8.5546875" style="27"/>
    <col min="25" max="25" width="23.44140625" style="27" customWidth="1"/>
    <col min="26" max="16384" width="8.5546875" style="27"/>
  </cols>
  <sheetData>
    <row r="1" spans="2:28" ht="14.85" customHeight="1" x14ac:dyDescent="0.4">
      <c r="B1" s="476" t="s">
        <v>359</v>
      </c>
      <c r="C1" s="477"/>
      <c r="D1" s="477"/>
      <c r="E1" s="477"/>
      <c r="F1" s="477"/>
      <c r="G1" s="477"/>
      <c r="H1" s="477"/>
      <c r="I1" s="477"/>
      <c r="J1" s="477"/>
      <c r="K1" s="477"/>
      <c r="L1" s="477"/>
      <c r="M1" s="477"/>
      <c r="N1" s="337"/>
      <c r="O1" s="337"/>
      <c r="P1" s="337"/>
      <c r="Q1" s="337"/>
      <c r="R1" s="337"/>
      <c r="S1" s="337"/>
      <c r="T1" s="337"/>
      <c r="U1" s="337"/>
      <c r="V1" s="337"/>
      <c r="W1" s="337"/>
      <c r="X1" s="337"/>
      <c r="Y1" s="337"/>
      <c r="Z1" s="337"/>
      <c r="AA1" s="337"/>
      <c r="AB1" s="337"/>
    </row>
    <row r="2" spans="2:28" ht="33" customHeight="1" x14ac:dyDescent="0.4">
      <c r="B2" s="476"/>
      <c r="C2" s="477"/>
      <c r="D2" s="477"/>
      <c r="E2" s="477"/>
      <c r="F2" s="477"/>
      <c r="G2" s="477"/>
      <c r="H2" s="477"/>
      <c r="I2" s="477"/>
      <c r="J2" s="477"/>
      <c r="K2" s="477"/>
      <c r="L2" s="477"/>
      <c r="M2" s="477"/>
      <c r="N2" s="337"/>
      <c r="O2" s="337"/>
      <c r="P2" s="337"/>
      <c r="Q2" s="337"/>
      <c r="R2" s="337"/>
      <c r="S2" s="337"/>
      <c r="T2" s="337"/>
      <c r="U2" s="337"/>
      <c r="V2" s="337"/>
      <c r="W2" s="337"/>
      <c r="X2" s="337"/>
      <c r="Y2" s="337"/>
      <c r="Z2" s="337"/>
      <c r="AA2" s="337"/>
      <c r="AB2" s="337"/>
    </row>
    <row r="3" spans="2:28" ht="6" customHeight="1" x14ac:dyDescent="0.3"/>
    <row r="4" spans="2:28" ht="36.6" customHeight="1" x14ac:dyDescent="0.4">
      <c r="B4" s="478" t="s">
        <v>0</v>
      </c>
      <c r="C4" s="478"/>
      <c r="D4" s="478"/>
      <c r="E4" s="478"/>
      <c r="F4" s="478"/>
      <c r="G4" s="478"/>
      <c r="H4" s="478"/>
      <c r="I4" s="478"/>
      <c r="J4" s="478"/>
      <c r="K4" s="478"/>
      <c r="L4" s="478"/>
      <c r="M4" s="478"/>
      <c r="N4" s="338"/>
      <c r="O4" s="337"/>
      <c r="P4" s="337"/>
      <c r="Q4" s="337"/>
      <c r="R4" s="337"/>
      <c r="S4" s="337"/>
      <c r="T4" s="337"/>
      <c r="U4" s="337"/>
      <c r="V4" s="337"/>
      <c r="W4" s="337"/>
      <c r="X4" s="337"/>
      <c r="Y4" s="337"/>
      <c r="Z4" s="337"/>
      <c r="AA4" s="337"/>
    </row>
    <row r="5" spans="2:28" ht="48" customHeight="1" x14ac:dyDescent="0.45">
      <c r="C5" s="479" t="str">
        <f>IF(OR(J8="",J10="",J12=""),"This section is incomplete - please fill in ALL green cells","Thank you for answering the questions below. Please scroll down to see the requirements for your submission")</f>
        <v>This section is incomplete - please fill in ALL green cells</v>
      </c>
      <c r="D5" s="479"/>
      <c r="E5" s="479"/>
      <c r="F5" s="479"/>
      <c r="G5" s="479"/>
      <c r="H5" s="479"/>
      <c r="I5" s="479"/>
      <c r="J5" s="479"/>
      <c r="K5" s="479"/>
      <c r="L5" s="479"/>
      <c r="M5" s="337"/>
      <c r="N5" s="337"/>
      <c r="O5" s="337"/>
      <c r="P5" s="337"/>
      <c r="Q5" s="337"/>
      <c r="R5" s="337"/>
      <c r="S5" s="337"/>
      <c r="T5" s="337"/>
      <c r="U5" s="337"/>
      <c r="V5" s="337"/>
      <c r="W5" s="337"/>
      <c r="X5" s="337"/>
      <c r="Y5" s="337"/>
      <c r="Z5" s="337"/>
      <c r="AA5" s="337"/>
    </row>
    <row r="6" spans="2:28" ht="15" thickBot="1" x14ac:dyDescent="0.35"/>
    <row r="7" spans="2:28" ht="15" thickBot="1" x14ac:dyDescent="0.35">
      <c r="C7" s="339"/>
      <c r="D7" s="340"/>
      <c r="E7" s="29"/>
      <c r="F7" s="29"/>
      <c r="G7" s="29"/>
      <c r="H7" s="29"/>
      <c r="I7" s="480"/>
      <c r="J7" s="480"/>
      <c r="K7" s="480"/>
      <c r="L7" s="341"/>
    </row>
    <row r="8" spans="2:28" ht="45" customHeight="1" thickBot="1" x14ac:dyDescent="0.35">
      <c r="C8" s="342"/>
      <c r="D8" s="343" t="s">
        <v>1</v>
      </c>
      <c r="E8" s="471" t="s">
        <v>2</v>
      </c>
      <c r="F8" s="471"/>
      <c r="G8" s="471"/>
      <c r="H8" s="471"/>
      <c r="I8" s="33"/>
      <c r="J8" s="344"/>
      <c r="K8" s="34"/>
      <c r="L8" s="345"/>
    </row>
    <row r="9" spans="2:28" ht="11.1" customHeight="1" thickBot="1" x14ac:dyDescent="0.35">
      <c r="C9" s="346"/>
      <c r="D9" s="347"/>
      <c r="E9" s="32"/>
      <c r="F9" s="32"/>
      <c r="G9" s="32"/>
      <c r="H9" s="32"/>
      <c r="I9" s="348"/>
      <c r="J9" s="33"/>
      <c r="K9" s="34"/>
      <c r="L9" s="35"/>
    </row>
    <row r="10" spans="2:28" ht="46.8" customHeight="1" thickBot="1" x14ac:dyDescent="0.35">
      <c r="C10" s="342"/>
      <c r="D10" s="343" t="s">
        <v>3</v>
      </c>
      <c r="E10" s="471" t="str">
        <f>IF(J8="","Please choose the best statement for your licensing status",IF(J8="Home Agency - Head Office in Peel","Please choose the licensing status that best describes your home agency",IF(J8="Centre","Please choose the licensing status that best describes the site applying for funding","Please choose the best statement for your licensing status")))</f>
        <v>Please choose the best statement for your licensing status</v>
      </c>
      <c r="F10" s="471"/>
      <c r="G10" s="471"/>
      <c r="H10" s="471"/>
      <c r="I10" s="33"/>
      <c r="J10" s="344"/>
      <c r="K10" s="34"/>
      <c r="L10" s="345"/>
    </row>
    <row r="11" spans="2:28" ht="15" thickBot="1" x14ac:dyDescent="0.35">
      <c r="C11" s="349"/>
      <c r="D11" s="350"/>
      <c r="E11" s="351"/>
      <c r="F11" s="351"/>
      <c r="G11" s="351"/>
      <c r="H11" s="351"/>
      <c r="I11" s="34"/>
      <c r="J11" s="34"/>
      <c r="K11" s="34"/>
      <c r="L11" s="35"/>
    </row>
    <row r="12" spans="2:28" ht="46.2" customHeight="1" thickBot="1" x14ac:dyDescent="0.35">
      <c r="C12" s="349"/>
      <c r="D12" s="343" t="s">
        <v>4</v>
      </c>
      <c r="E12" s="754" t="s">
        <v>377</v>
      </c>
      <c r="F12" s="754"/>
      <c r="G12" s="754"/>
      <c r="H12" s="754"/>
      <c r="I12" s="34"/>
      <c r="J12" s="353"/>
      <c r="K12" s="34"/>
      <c r="L12" s="35"/>
    </row>
    <row r="13" spans="2:28" ht="16.350000000000001" customHeight="1" x14ac:dyDescent="0.3">
      <c r="C13" s="349"/>
      <c r="D13" s="350"/>
      <c r="E13" s="351"/>
      <c r="F13" s="351"/>
      <c r="G13" s="351"/>
      <c r="H13" s="351"/>
      <c r="I13" s="34"/>
      <c r="J13" s="34"/>
      <c r="K13" s="34"/>
      <c r="L13" s="35"/>
    </row>
    <row r="14" spans="2:28" ht="1.35" customHeight="1" x14ac:dyDescent="0.3">
      <c r="C14" s="342"/>
      <c r="D14" s="352"/>
      <c r="E14" s="34"/>
      <c r="F14" s="354"/>
      <c r="G14" s="354"/>
      <c r="H14" s="354"/>
      <c r="I14" s="355"/>
      <c r="J14" s="343"/>
      <c r="K14" s="343"/>
      <c r="L14" s="345"/>
    </row>
    <row r="15" spans="2:28" ht="10.35" customHeight="1" x14ac:dyDescent="0.3">
      <c r="C15" s="356"/>
      <c r="D15" s="357"/>
      <c r="E15" s="34"/>
      <c r="F15" s="354"/>
      <c r="G15" s="354"/>
      <c r="H15" s="354"/>
      <c r="I15" s="355"/>
      <c r="J15" s="343"/>
      <c r="K15" s="343"/>
      <c r="L15" s="345"/>
    </row>
    <row r="16" spans="2:28" ht="13.35" customHeight="1" x14ac:dyDescent="0.3">
      <c r="C16" s="358"/>
      <c r="D16" s="359"/>
      <c r="E16" s="360"/>
      <c r="F16" s="360"/>
      <c r="G16" s="360"/>
      <c r="H16" s="360"/>
      <c r="I16" s="360"/>
      <c r="J16" s="360"/>
      <c r="K16" s="360"/>
      <c r="L16" s="35"/>
    </row>
    <row r="17" spans="1:15" ht="60.6" customHeight="1" x14ac:dyDescent="0.3">
      <c r="C17" s="31"/>
      <c r="D17" s="34"/>
      <c r="E17" s="472" t="str">
        <f>IF(OR(J10="Existing CWELCC Head Office opening new site in Peel",J10="Existing CWELCC Home Child Care Agency with Head Office in Peel revising licence to add homes in Peel"),"Complete Tabs 1-3,5 &amp; 7",IF(J10="Existing CWELCC Site -Expanding Capacity","Complete Tabs 1-3,5 &amp; 7",IF(AND(J10="New Child Care Centre in Peel",J12="NO"),"Complete Tabs 1-7",IF(AND(J10="New Child Care Centre in Peel",J12="YES"),"Complete Tabs 1-5,7 and submit audited financial statements",IF(AND(J10="New Home Child Care Agency with Head Office in Peel opening homes in Peel",J12="NO"),"Complete Tabs 1-7",IF(AND(J10="New Home Child Care Agency with Head Office in Peel opening homes in Peel",J12="YES"),"Complete Tabs 1-5 &amp; 7 and submit financial statements",IF(AND(J10="Home Child Care Agency with Head Office outside of Peel opening new homes in Peel",J12="YES"),"Complete Tabs 1-5 &amp; 7 and submit financial statements",IF(AND(J10="Home Child Care Agency with Head Office outside of Peel opening new homes in Peel",J12="NO"),"Complete Tabs 1-7 ",IF(J10="Previous CWELCC Opt Out - Opting in to CWELCC","You Do Not Qualify for the Start Up Grant. Complete Tabs 1-5 and submit financial statements",IF(J10="Previous CWELCC Opt Out - Expanding Capacity and Opting in to CWELCC","You Qualify for the Start Up Grant for the expanded spaces. Complete Tabs 1-5 &amp; 7 and submit financial statements",""))))))))))</f>
        <v/>
      </c>
      <c r="F17" s="472"/>
      <c r="G17" s="472"/>
      <c r="H17" s="472"/>
      <c r="I17" s="472"/>
      <c r="J17" s="472"/>
      <c r="K17" s="360"/>
      <c r="L17" s="35"/>
      <c r="O17" s="102"/>
    </row>
    <row r="18" spans="1:15" ht="14.85" customHeight="1" x14ac:dyDescent="0.3">
      <c r="C18" s="31"/>
      <c r="D18" s="34"/>
      <c r="E18" s="361"/>
      <c r="F18" s="361"/>
      <c r="G18" s="361"/>
      <c r="H18" s="361"/>
      <c r="I18" s="361"/>
      <c r="J18" s="361"/>
      <c r="K18" s="360"/>
      <c r="L18" s="35"/>
    </row>
    <row r="19" spans="1:15" ht="55.8" customHeight="1" x14ac:dyDescent="0.35">
      <c r="C19" s="31"/>
      <c r="D19" s="34"/>
      <c r="E19" s="473" t="str">
        <f>IF(J8="Home Agency - Head Office outside Peel","","All applicants are required to submit a copy of their current fee schedule on letterhead and submit the relevant request in the Child Care Licensing System (CCLS). Please review the completeness checklist before submitting.")</f>
        <v>All applicants are required to submit a copy of their current fee schedule on letterhead and submit the relevant request in the Child Care Licensing System (CCLS). Please review the completeness checklist before submitting.</v>
      </c>
      <c r="F19" s="473"/>
      <c r="G19" s="473"/>
      <c r="H19" s="473"/>
      <c r="I19" s="473"/>
      <c r="J19" s="473"/>
      <c r="K19" s="361"/>
      <c r="L19" s="35"/>
    </row>
    <row r="20" spans="1:15" ht="15" thickBot="1" x14ac:dyDescent="0.35">
      <c r="C20" s="37"/>
      <c r="D20" s="40"/>
      <c r="E20" s="40"/>
      <c r="F20" s="40"/>
      <c r="G20" s="40"/>
      <c r="H20" s="40"/>
      <c r="I20" s="40"/>
      <c r="J20" s="40"/>
      <c r="K20" s="40"/>
      <c r="L20" s="41"/>
    </row>
    <row r="22" spans="1:15" ht="14.85" customHeight="1" x14ac:dyDescent="0.3">
      <c r="B22" s="475" t="s">
        <v>6</v>
      </c>
      <c r="C22" s="475"/>
      <c r="D22" s="475"/>
      <c r="E22" s="475"/>
      <c r="F22" s="475"/>
      <c r="G22" s="475"/>
      <c r="H22" s="475"/>
      <c r="I22" s="475"/>
      <c r="J22" s="475"/>
      <c r="K22" s="475"/>
      <c r="L22" s="475"/>
      <c r="M22" s="475"/>
    </row>
    <row r="23" spans="1:15" ht="14.85" customHeight="1" x14ac:dyDescent="0.3">
      <c r="B23" s="475"/>
      <c r="C23" s="475"/>
      <c r="D23" s="475"/>
      <c r="E23" s="475"/>
      <c r="F23" s="475"/>
      <c r="G23" s="475"/>
      <c r="H23" s="475"/>
      <c r="I23" s="475"/>
      <c r="J23" s="475"/>
      <c r="K23" s="475"/>
      <c r="L23" s="475"/>
      <c r="M23" s="475"/>
    </row>
    <row r="24" spans="1:15" s="80" customFormat="1" ht="23.4" x14ac:dyDescent="0.45">
      <c r="B24" s="474" t="s">
        <v>7</v>
      </c>
      <c r="C24" s="474"/>
      <c r="D24" s="474"/>
      <c r="E24" s="474"/>
      <c r="F24" s="474"/>
      <c r="G24" s="474"/>
      <c r="H24" s="474"/>
      <c r="I24" s="474"/>
      <c r="J24" s="474"/>
      <c r="K24" s="474"/>
      <c r="L24" s="474"/>
      <c r="M24" s="474"/>
    </row>
    <row r="26" spans="1:15" x14ac:dyDescent="0.3">
      <c r="A26"/>
      <c r="G26" s="362"/>
    </row>
    <row r="27" spans="1:15" x14ac:dyDescent="0.3">
      <c r="A27"/>
    </row>
    <row r="28" spans="1:15" x14ac:dyDescent="0.3">
      <c r="A28"/>
    </row>
    <row r="29" spans="1:15" x14ac:dyDescent="0.3">
      <c r="A29"/>
    </row>
    <row r="52" spans="4:8" x14ac:dyDescent="0.3">
      <c r="H52" s="27" t="str">
        <f>IF(J8="Home Agency - Head Office outside Peel","DO NOT COMPLETE: Please go to the municipality in which your head office is located to apply for CWELCC",IF(J10="Existing CWELCC Site -expanding capacity","Complete Tabs 1-3,5 &amp; 7",IF(J10="Existing CWELCC Home Child Care Agency revising licence to add more homes","Complete Tabs 1-3,5 &amp; 7",IF(J10="Existing CWELCC Provider - opening new site","Complete Tabs 1-5 &amp; 7",IF(AND(J10="New Child Care Centre in Peel",J12="NO"),"Complete Tabs 1-7",IF(AND(J10="New Child Care Centre in Peel",J12="YES"),"Complete Tabs 1-5,7 and submit audited financial statements",IF(AND(J10="New Home Child Care Agency with Head Office in Peel",J12="NO"),"Complete Tabs 1-7",IF(AND(J10="New Home Child Care Agency with Head Office in Peel",J12="YES"),"Complete Tabs 1-5 &amp; S87",IF(J10="2022 CWELCC Opt Out  - Opting in for 2023 CWELCC","You Do Not Qualify for the Start Up Grant. Complete Tabs 1-5 and submit financial statements","Please complete all green cells above, then complete tabs 1-7")))))))))</f>
        <v>Please complete all green cells above, then complete tabs 1-7</v>
      </c>
    </row>
    <row r="53" spans="4:8" x14ac:dyDescent="0.3">
      <c r="D53" s="27" t="s">
        <v>353</v>
      </c>
    </row>
    <row r="54" spans="4:8" x14ac:dyDescent="0.3">
      <c r="D54" s="27" t="s">
        <v>360</v>
      </c>
    </row>
    <row r="55" spans="4:8" x14ac:dyDescent="0.3">
      <c r="D55" s="27" t="s">
        <v>8</v>
      </c>
    </row>
    <row r="56" spans="4:8" x14ac:dyDescent="0.3">
      <c r="D56" s="27" t="s">
        <v>361</v>
      </c>
    </row>
    <row r="57" spans="4:8" x14ac:dyDescent="0.3">
      <c r="D57" s="27" t="s">
        <v>354</v>
      </c>
    </row>
    <row r="58" spans="4:8" x14ac:dyDescent="0.3">
      <c r="D58" s="27" t="s">
        <v>362</v>
      </c>
    </row>
    <row r="59" spans="4:8" x14ac:dyDescent="0.3">
      <c r="D59" s="27" t="s">
        <v>358</v>
      </c>
    </row>
    <row r="60" spans="4:8" x14ac:dyDescent="0.3">
      <c r="D60" s="27" t="s">
        <v>357</v>
      </c>
    </row>
  </sheetData>
  <sheetProtection algorithmName="SHA-512" hashValue="lFR+CiOfIuMyRH5U022zQ25xDCyhGAsQ/gH5QRmn4GGEb+xnYHO11FfCro0suTZtEeJLb/rHUU5N16OxaAS34w==" saltValue="xrjtcR577KeoVwf4dN8a0g==" spinCount="100000" sheet="1" objects="1" scenarios="1"/>
  <mergeCells count="11">
    <mergeCell ref="B1:M2"/>
    <mergeCell ref="B4:M4"/>
    <mergeCell ref="C5:L5"/>
    <mergeCell ref="I7:K7"/>
    <mergeCell ref="E8:H8"/>
    <mergeCell ref="E10:H10"/>
    <mergeCell ref="E17:J17"/>
    <mergeCell ref="E19:J19"/>
    <mergeCell ref="E12:H12"/>
    <mergeCell ref="B24:M24"/>
    <mergeCell ref="B22:M23"/>
  </mergeCells>
  <phoneticPr fontId="19" type="noConversion"/>
  <conditionalFormatting sqref="C5:L5">
    <cfRule type="containsText" dxfId="13" priority="1" operator="containsText" text="Thank You">
      <formula>NOT(ISERROR(SEARCH("Thank You",C5)))</formula>
    </cfRule>
    <cfRule type="containsText" dxfId="12" priority="2" operator="containsText" text="head office">
      <formula>NOT(ISERROR(SEARCH("head office",C5)))</formula>
    </cfRule>
    <cfRule type="containsText" dxfId="11" priority="3" operator="containsText" text="incomplete">
      <formula>NOT(ISERROR(SEARCH("incomplete",C5)))</formula>
    </cfRule>
  </conditionalFormatting>
  <dataValidations count="3">
    <dataValidation type="list" allowBlank="1" showInputMessage="1" showErrorMessage="1" sqref="J12" xr:uid="{DD35538E-845A-4E02-B73B-B218E4448233}">
      <formula1>"YES, NO"</formula1>
    </dataValidation>
    <dataValidation type="list" allowBlank="1" showInputMessage="1" showErrorMessage="1" sqref="J8" xr:uid="{F477FD47-2A27-4826-BBB4-037E3DE1D388}">
      <formula1>"Licensed Child Care Centre, Licensed Home Child Care Agency"</formula1>
    </dataValidation>
    <dataValidation type="list" allowBlank="1" showInputMessage="1" showErrorMessage="1" sqref="J10" xr:uid="{EDADCF42-7579-4CAF-BCF4-B88CB102CC6B}">
      <formula1>$D$53:$D$60</formula1>
    </dataValidation>
  </dataValidations>
  <hyperlinks>
    <hyperlink ref="B24" r:id="rId1" xr:uid="{E2D34EE7-70C1-4DCA-BE03-35F3EF43BAEA}"/>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D35FF-548E-4FAE-82F5-26E93423211E}">
  <sheetPr codeName="Sheet10">
    <tabColor theme="7" tint="0.39997558519241921"/>
  </sheetPr>
  <dimension ref="B1:Y140"/>
  <sheetViews>
    <sheetView showGridLines="0" topLeftCell="A6" zoomScaleNormal="100" workbookViewId="0">
      <selection activeCell="D30" sqref="D30"/>
    </sheetView>
  </sheetViews>
  <sheetFormatPr defaultColWidth="8.5546875" defaultRowHeight="15" customHeight="1" x14ac:dyDescent="0.3"/>
  <cols>
    <col min="1" max="1" width="4.5546875" style="297" customWidth="1"/>
    <col min="2" max="2" width="3.44140625" style="297" customWidth="1"/>
    <col min="3" max="3" width="2.5546875" style="297" customWidth="1"/>
    <col min="4" max="4" width="5.44140625" style="297" customWidth="1"/>
    <col min="5" max="5" width="2.44140625" style="297" customWidth="1"/>
    <col min="6" max="6" width="8.5546875" style="297"/>
    <col min="7" max="7" width="11.5546875" style="297" customWidth="1"/>
    <col min="8" max="8" width="2.44140625" style="297" customWidth="1"/>
    <col min="9" max="18" width="9.33203125" style="297" customWidth="1"/>
    <col min="19" max="19" width="3.44140625" style="297" customWidth="1"/>
    <col min="20" max="16384" width="8.5546875" style="297"/>
  </cols>
  <sheetData>
    <row r="1" spans="2:22" ht="46.35" customHeight="1" x14ac:dyDescent="0.3">
      <c r="B1" s="748" t="s">
        <v>285</v>
      </c>
      <c r="C1" s="748"/>
      <c r="D1" s="748"/>
      <c r="E1" s="748"/>
      <c r="F1" s="748"/>
      <c r="G1" s="748"/>
      <c r="H1" s="748"/>
      <c r="I1" s="748"/>
      <c r="J1" s="748"/>
      <c r="K1" s="748"/>
      <c r="L1" s="748"/>
      <c r="M1" s="748"/>
      <c r="N1" s="748"/>
      <c r="O1" s="748"/>
      <c r="P1" s="748"/>
      <c r="Q1" s="748"/>
      <c r="R1" s="748"/>
      <c r="S1" s="748"/>
    </row>
    <row r="3" spans="2:22" ht="23.4" customHeight="1" x14ac:dyDescent="0.3">
      <c r="B3" s="299"/>
      <c r="C3" s="430" t="s">
        <v>340</v>
      </c>
      <c r="D3" s="300"/>
      <c r="E3" s="300"/>
      <c r="F3" s="300"/>
      <c r="G3" s="752" t="str">
        <f>IF(ISBLANK('2. Provider Information'!D7),"",'2. Provider Information'!D7)</f>
        <v/>
      </c>
      <c r="H3" s="752"/>
      <c r="I3" s="752"/>
      <c r="J3" s="752"/>
      <c r="K3" s="752"/>
      <c r="L3" s="752"/>
      <c r="M3" s="752"/>
      <c r="N3" s="752"/>
      <c r="O3" s="752"/>
      <c r="P3" s="752"/>
      <c r="Q3" s="752"/>
      <c r="R3" s="752"/>
      <c r="S3" s="301"/>
    </row>
    <row r="4" spans="2:22" ht="23.4" customHeight="1" x14ac:dyDescent="0.3">
      <c r="B4" s="333"/>
      <c r="C4" s="431" t="s">
        <v>341</v>
      </c>
      <c r="D4" s="334"/>
      <c r="E4" s="334"/>
      <c r="F4" s="334"/>
      <c r="G4" s="753" t="str">
        <f>IF(ISBLANK('2. Provider Information'!D13),"",'2. Provider Information'!D13)</f>
        <v/>
      </c>
      <c r="H4" s="753"/>
      <c r="I4" s="753"/>
      <c r="J4" s="753"/>
      <c r="K4" s="753"/>
      <c r="L4" s="753"/>
      <c r="M4" s="753"/>
      <c r="N4" s="753"/>
      <c r="O4" s="753"/>
      <c r="P4" s="753"/>
      <c r="Q4" s="753"/>
      <c r="R4" s="753"/>
      <c r="S4" s="335"/>
    </row>
    <row r="5" spans="2:22" ht="35.1" customHeight="1" x14ac:dyDescent="0.3">
      <c r="B5" s="749" t="s">
        <v>286</v>
      </c>
      <c r="C5" s="749"/>
      <c r="D5" s="749"/>
      <c r="E5" s="749"/>
      <c r="F5" s="749"/>
      <c r="G5" s="749"/>
      <c r="H5" s="749"/>
      <c r="I5" s="749"/>
      <c r="J5" s="749"/>
      <c r="K5" s="749"/>
      <c r="L5" s="749"/>
      <c r="M5" s="749"/>
      <c r="N5" s="749"/>
      <c r="O5" s="749"/>
      <c r="P5" s="749"/>
      <c r="Q5" s="749"/>
      <c r="R5" s="749"/>
      <c r="S5" s="749"/>
      <c r="V5" s="298"/>
    </row>
    <row r="6" spans="2:22" ht="15" customHeight="1" x14ac:dyDescent="0.3">
      <c r="B6" s="299"/>
      <c r="C6" s="300"/>
      <c r="D6" s="300"/>
      <c r="E6" s="300"/>
      <c r="F6" s="300"/>
      <c r="G6" s="300"/>
      <c r="H6" s="300"/>
      <c r="I6" s="300"/>
      <c r="J6" s="300"/>
      <c r="K6" s="300"/>
      <c r="L6" s="300"/>
      <c r="M6" s="300"/>
      <c r="N6" s="300"/>
      <c r="O6" s="300"/>
      <c r="P6" s="300"/>
      <c r="Q6" s="300"/>
      <c r="R6" s="300"/>
      <c r="S6" s="301"/>
    </row>
    <row r="7" spans="2:22" ht="21" x14ac:dyDescent="0.3">
      <c r="B7" s="302"/>
      <c r="C7" s="303" t="s">
        <v>287</v>
      </c>
      <c r="D7" s="303"/>
      <c r="E7" s="303"/>
      <c r="F7" s="303"/>
      <c r="G7" s="303"/>
      <c r="H7" s="303"/>
      <c r="I7" s="303"/>
      <c r="J7" s="304"/>
      <c r="K7" s="304"/>
      <c r="L7" s="304"/>
      <c r="M7" s="304"/>
      <c r="N7" s="304"/>
      <c r="O7" s="304"/>
      <c r="P7" s="304"/>
      <c r="Q7" s="304"/>
      <c r="R7" s="304"/>
      <c r="S7" s="305"/>
    </row>
    <row r="8" spans="2:22" ht="15" customHeight="1" x14ac:dyDescent="0.3">
      <c r="B8" s="302"/>
      <c r="C8" s="306"/>
      <c r="D8" s="306"/>
      <c r="E8" s="306"/>
      <c r="F8" s="306"/>
      <c r="G8" s="306"/>
      <c r="H8" s="306"/>
      <c r="I8" s="306"/>
      <c r="J8" s="306"/>
      <c r="K8" s="306"/>
      <c r="L8" s="306"/>
      <c r="M8" s="306"/>
      <c r="N8" s="306"/>
      <c r="O8" s="306"/>
      <c r="P8" s="306"/>
      <c r="Q8" s="306"/>
      <c r="R8" s="306"/>
      <c r="S8" s="305"/>
    </row>
    <row r="9" spans="2:22" ht="15" customHeight="1" x14ac:dyDescent="0.3">
      <c r="B9" s="302"/>
      <c r="C9" s="743" t="s">
        <v>342</v>
      </c>
      <c r="D9" s="743"/>
      <c r="E9" s="743"/>
      <c r="F9" s="743"/>
      <c r="G9" s="743"/>
      <c r="H9" s="743"/>
      <c r="I9" s="743"/>
      <c r="J9" s="743"/>
      <c r="K9" s="743"/>
      <c r="L9" s="743"/>
      <c r="M9" s="743"/>
      <c r="N9" s="743"/>
      <c r="O9" s="743"/>
      <c r="P9" s="743"/>
      <c r="Q9" s="743"/>
      <c r="R9" s="743"/>
      <c r="S9" s="305"/>
    </row>
    <row r="10" spans="2:22" ht="15" customHeight="1" x14ac:dyDescent="0.3">
      <c r="B10" s="302"/>
      <c r="C10" s="427"/>
      <c r="D10" s="427"/>
      <c r="E10" s="427"/>
      <c r="F10" s="427"/>
      <c r="G10" s="427"/>
      <c r="H10" s="427"/>
      <c r="I10" s="427"/>
      <c r="J10" s="427"/>
      <c r="K10" s="427"/>
      <c r="L10" s="427"/>
      <c r="M10" s="427"/>
      <c r="N10" s="427"/>
      <c r="O10" s="427"/>
      <c r="P10" s="427"/>
      <c r="Q10" s="427"/>
      <c r="R10" s="427"/>
      <c r="S10" s="305"/>
    </row>
    <row r="11" spans="2:22" ht="32.4" customHeight="1" x14ac:dyDescent="0.3">
      <c r="B11" s="302"/>
      <c r="C11" s="427"/>
      <c r="D11" s="427"/>
      <c r="E11" s="427"/>
      <c r="F11" s="427"/>
      <c r="G11" s="427"/>
      <c r="H11" s="427"/>
      <c r="I11" s="427"/>
      <c r="J11" s="699" t="s">
        <v>296</v>
      </c>
      <c r="K11" s="700"/>
      <c r="L11" s="699" t="s">
        <v>343</v>
      </c>
      <c r="M11" s="700"/>
      <c r="N11" s="427"/>
      <c r="O11" s="427"/>
      <c r="P11" s="427"/>
      <c r="Q11" s="427"/>
      <c r="R11" s="427"/>
      <c r="S11" s="305"/>
    </row>
    <row r="12" spans="2:22" ht="15" customHeight="1" x14ac:dyDescent="0.3">
      <c r="B12" s="302"/>
      <c r="C12" s="427"/>
      <c r="D12" s="427"/>
      <c r="E12" s="427"/>
      <c r="F12" s="427"/>
      <c r="G12" s="427"/>
      <c r="H12" s="427"/>
      <c r="I12" s="427"/>
      <c r="J12" s="701" t="s">
        <v>51</v>
      </c>
      <c r="K12" s="702"/>
      <c r="L12" s="701">
        <f>'2. Provider Information'!F24</f>
        <v>0</v>
      </c>
      <c r="M12" s="702"/>
      <c r="N12" s="427"/>
      <c r="O12" s="427"/>
      <c r="P12" s="427"/>
      <c r="Q12" s="427"/>
      <c r="R12" s="427"/>
      <c r="S12" s="305"/>
    </row>
    <row r="13" spans="2:22" ht="15" customHeight="1" x14ac:dyDescent="0.3">
      <c r="B13" s="302"/>
      <c r="C13" s="427"/>
      <c r="D13" s="427"/>
      <c r="E13" s="427"/>
      <c r="F13" s="427"/>
      <c r="G13" s="427"/>
      <c r="H13" s="427"/>
      <c r="I13" s="427"/>
      <c r="J13" s="701" t="s">
        <v>52</v>
      </c>
      <c r="K13" s="702"/>
      <c r="L13" s="701">
        <f>'2. Provider Information'!F25</f>
        <v>0</v>
      </c>
      <c r="M13" s="702"/>
      <c r="N13" s="427"/>
      <c r="O13" s="427"/>
      <c r="P13" s="427"/>
      <c r="Q13" s="427"/>
      <c r="R13" s="427"/>
      <c r="S13" s="305"/>
    </row>
    <row r="14" spans="2:22" ht="15" customHeight="1" x14ac:dyDescent="0.3">
      <c r="B14" s="302"/>
      <c r="C14" s="427"/>
      <c r="D14" s="427"/>
      <c r="E14" s="427"/>
      <c r="F14" s="427"/>
      <c r="G14" s="427"/>
      <c r="H14" s="427"/>
      <c r="I14" s="427"/>
      <c r="J14" s="701" t="s">
        <v>53</v>
      </c>
      <c r="K14" s="702"/>
      <c r="L14" s="701">
        <f>'2. Provider Information'!F26</f>
        <v>0</v>
      </c>
      <c r="M14" s="702"/>
      <c r="N14" s="427"/>
      <c r="O14" s="427"/>
      <c r="P14" s="427"/>
      <c r="Q14" s="427"/>
      <c r="R14" s="427"/>
      <c r="S14" s="305"/>
    </row>
    <row r="15" spans="2:22" ht="15" customHeight="1" x14ac:dyDescent="0.3">
      <c r="B15" s="302"/>
      <c r="C15" s="427"/>
      <c r="D15" s="427"/>
      <c r="E15" s="427"/>
      <c r="F15" s="427"/>
      <c r="G15" s="427"/>
      <c r="H15" s="427"/>
      <c r="I15" s="427"/>
      <c r="J15" s="699" t="s">
        <v>187</v>
      </c>
      <c r="K15" s="700"/>
      <c r="L15" s="703">
        <f>SUM(L12:M14)</f>
        <v>0</v>
      </c>
      <c r="M15" s="704"/>
      <c r="N15" s="427"/>
      <c r="O15" s="427"/>
      <c r="P15" s="427"/>
      <c r="Q15" s="427"/>
      <c r="R15" s="427"/>
      <c r="S15" s="305"/>
    </row>
    <row r="16" spans="2:22" ht="15" customHeight="1" x14ac:dyDescent="0.3">
      <c r="B16" s="302"/>
      <c r="C16" s="427"/>
      <c r="D16" s="427"/>
      <c r="E16" s="427"/>
      <c r="F16" s="427"/>
      <c r="G16" s="427"/>
      <c r="H16" s="427"/>
      <c r="I16" s="427"/>
      <c r="J16" s="427"/>
      <c r="K16" s="427"/>
      <c r="L16" s="427"/>
      <c r="M16" s="427"/>
      <c r="N16" s="427"/>
      <c r="O16" s="427"/>
      <c r="P16" s="427"/>
      <c r="Q16" s="427"/>
      <c r="R16" s="427"/>
      <c r="S16" s="305"/>
    </row>
    <row r="17" spans="2:22" ht="15" customHeight="1" x14ac:dyDescent="0.3">
      <c r="B17" s="302"/>
      <c r="C17" s="432" t="s">
        <v>288</v>
      </c>
      <c r="D17" s="307"/>
      <c r="E17" s="308"/>
      <c r="F17" s="308"/>
      <c r="G17" s="308"/>
      <c r="H17" s="308"/>
      <c r="I17" s="308"/>
      <c r="J17" s="308"/>
      <c r="K17" s="308"/>
      <c r="L17" s="308"/>
      <c r="M17" s="308"/>
      <c r="N17" s="308"/>
      <c r="O17" s="308"/>
      <c r="P17" s="308"/>
      <c r="Q17" s="308"/>
      <c r="R17" s="308"/>
      <c r="S17" s="305"/>
    </row>
    <row r="18" spans="2:22" ht="15" customHeight="1" thickBot="1" x14ac:dyDescent="0.35">
      <c r="B18" s="302"/>
      <c r="C18" s="307"/>
      <c r="D18" s="307"/>
      <c r="E18" s="308"/>
      <c r="F18" s="308"/>
      <c r="G18" s="308"/>
      <c r="H18" s="308"/>
      <c r="I18" s="308"/>
      <c r="J18" s="308"/>
      <c r="K18" s="308"/>
      <c r="L18" s="308"/>
      <c r="M18" s="308"/>
      <c r="N18" s="308"/>
      <c r="O18" s="308"/>
      <c r="P18" s="308"/>
      <c r="Q18" s="308"/>
      <c r="R18" s="308"/>
      <c r="S18" s="305"/>
    </row>
    <row r="19" spans="2:22" ht="15" customHeight="1" thickBot="1" x14ac:dyDescent="0.35">
      <c r="B19" s="302"/>
      <c r="C19" s="307"/>
      <c r="D19" s="109"/>
      <c r="E19" s="308"/>
      <c r="F19" s="308" t="s">
        <v>289</v>
      </c>
      <c r="G19" s="308"/>
      <c r="H19" s="308"/>
      <c r="I19" s="308"/>
      <c r="J19" s="308"/>
      <c r="K19" s="308"/>
      <c r="L19" s="308"/>
      <c r="M19" s="308"/>
      <c r="N19" s="308"/>
      <c r="O19" s="308"/>
      <c r="P19" s="308"/>
      <c r="Q19" s="308"/>
      <c r="R19" s="308"/>
      <c r="S19" s="305"/>
    </row>
    <row r="20" spans="2:22" ht="15" customHeight="1" thickBot="1" x14ac:dyDescent="0.35">
      <c r="B20" s="302"/>
      <c r="C20" s="307"/>
      <c r="D20" s="309"/>
      <c r="E20" s="308"/>
      <c r="F20" s="310"/>
      <c r="G20" s="310"/>
      <c r="H20" s="310"/>
      <c r="I20" s="310"/>
      <c r="J20" s="310"/>
      <c r="K20" s="310"/>
      <c r="L20" s="310"/>
      <c r="M20" s="310"/>
      <c r="N20" s="310"/>
      <c r="O20" s="310"/>
      <c r="P20" s="310"/>
      <c r="Q20" s="310"/>
      <c r="R20" s="310"/>
      <c r="S20" s="305"/>
    </row>
    <row r="21" spans="2:22" ht="15" customHeight="1" thickBot="1" x14ac:dyDescent="0.35">
      <c r="B21" s="302"/>
      <c r="C21" s="307"/>
      <c r="D21" s="109"/>
      <c r="E21" s="308"/>
      <c r="F21" s="733" t="s">
        <v>290</v>
      </c>
      <c r="G21" s="733"/>
      <c r="H21" s="733"/>
      <c r="I21" s="733"/>
      <c r="J21" s="733"/>
      <c r="K21" s="733"/>
      <c r="L21" s="733"/>
      <c r="M21" s="733"/>
      <c r="N21" s="733"/>
      <c r="O21" s="733"/>
      <c r="P21" s="733"/>
      <c r="Q21" s="733"/>
      <c r="R21" s="733"/>
      <c r="S21" s="305"/>
    </row>
    <row r="22" spans="2:22" ht="15" customHeight="1" x14ac:dyDescent="0.3">
      <c r="B22" s="302"/>
      <c r="C22" s="308"/>
      <c r="D22" s="309"/>
      <c r="E22" s="308"/>
      <c r="F22" s="733"/>
      <c r="G22" s="733"/>
      <c r="H22" s="733"/>
      <c r="I22" s="733"/>
      <c r="J22" s="733"/>
      <c r="K22" s="733"/>
      <c r="L22" s="733"/>
      <c r="M22" s="733"/>
      <c r="N22" s="733"/>
      <c r="O22" s="733"/>
      <c r="P22" s="733"/>
      <c r="Q22" s="733"/>
      <c r="R22" s="733"/>
      <c r="S22" s="305"/>
    </row>
    <row r="23" spans="2:22" ht="15" customHeight="1" x14ac:dyDescent="0.3">
      <c r="B23" s="302"/>
      <c r="C23" s="308"/>
      <c r="D23" s="309"/>
      <c r="E23" s="308"/>
      <c r="F23" s="308"/>
      <c r="G23" s="308"/>
      <c r="H23" s="308"/>
      <c r="I23" s="308"/>
      <c r="J23" s="308"/>
      <c r="K23" s="308"/>
      <c r="L23" s="308"/>
      <c r="M23" s="308"/>
      <c r="N23" s="308"/>
      <c r="O23" s="308"/>
      <c r="P23" s="308"/>
      <c r="Q23" s="308"/>
      <c r="R23" s="308"/>
      <c r="S23" s="305"/>
    </row>
    <row r="24" spans="2:22" ht="15" customHeight="1" x14ac:dyDescent="0.3">
      <c r="B24" s="302"/>
      <c r="C24" s="432" t="s">
        <v>291</v>
      </c>
      <c r="D24" s="311"/>
      <c r="E24" s="308"/>
      <c r="F24" s="308"/>
      <c r="G24" s="308"/>
      <c r="H24" s="110"/>
      <c r="I24" s="308"/>
      <c r="J24" s="308"/>
      <c r="K24" s="308"/>
      <c r="L24" s="308"/>
      <c r="M24" s="308"/>
      <c r="N24" s="308"/>
      <c r="O24" s="308"/>
      <c r="P24" s="308"/>
      <c r="Q24" s="308"/>
      <c r="R24" s="308"/>
      <c r="S24" s="305"/>
    </row>
    <row r="25" spans="2:22" ht="15" customHeight="1" thickBot="1" x14ac:dyDescent="0.35">
      <c r="B25" s="302"/>
      <c r="C25" s="307"/>
      <c r="D25" s="311"/>
      <c r="E25" s="308"/>
      <c r="F25" s="308"/>
      <c r="G25" s="308"/>
      <c r="H25" s="308"/>
      <c r="I25" s="308"/>
      <c r="J25" s="308"/>
      <c r="K25" s="308"/>
      <c r="L25" s="308"/>
      <c r="M25" s="308"/>
      <c r="N25" s="308"/>
      <c r="O25" s="308"/>
      <c r="P25" s="308"/>
      <c r="Q25" s="308"/>
      <c r="R25" s="308"/>
      <c r="S25" s="305"/>
    </row>
    <row r="26" spans="2:22" ht="15" customHeight="1" thickBot="1" x14ac:dyDescent="0.35">
      <c r="B26" s="302"/>
      <c r="C26" s="307"/>
      <c r="D26" s="109"/>
      <c r="E26" s="308"/>
      <c r="F26" s="733" t="s">
        <v>292</v>
      </c>
      <c r="G26" s="733"/>
      <c r="H26" s="733"/>
      <c r="I26" s="733"/>
      <c r="J26" s="733"/>
      <c r="K26" s="733"/>
      <c r="L26" s="733"/>
      <c r="M26" s="733"/>
      <c r="N26" s="733"/>
      <c r="O26" s="733"/>
      <c r="P26" s="733"/>
      <c r="Q26" s="733"/>
      <c r="R26" s="733"/>
      <c r="S26" s="305"/>
    </row>
    <row r="27" spans="2:22" ht="15" customHeight="1" thickBot="1" x14ac:dyDescent="0.35">
      <c r="B27" s="302"/>
      <c r="C27" s="307"/>
      <c r="D27" s="309"/>
      <c r="E27" s="308"/>
      <c r="F27" s="308"/>
      <c r="G27" s="308"/>
      <c r="H27" s="308"/>
      <c r="I27" s="308"/>
      <c r="J27" s="308"/>
      <c r="K27" s="308"/>
      <c r="L27" s="308"/>
      <c r="M27" s="308"/>
      <c r="N27" s="308"/>
      <c r="O27" s="308"/>
      <c r="P27" s="308"/>
      <c r="Q27" s="308"/>
      <c r="R27" s="308"/>
      <c r="S27" s="305"/>
    </row>
    <row r="28" spans="2:22" ht="15" customHeight="1" thickBot="1" x14ac:dyDescent="0.35">
      <c r="B28" s="302"/>
      <c r="C28" s="307"/>
      <c r="D28" s="109"/>
      <c r="E28" s="308"/>
      <c r="F28" s="312" t="s">
        <v>293</v>
      </c>
      <c r="G28" s="312"/>
      <c r="H28" s="312"/>
      <c r="I28" s="312"/>
      <c r="J28" s="312"/>
      <c r="K28" s="312"/>
      <c r="L28" s="312"/>
      <c r="M28" s="312"/>
      <c r="N28" s="312"/>
      <c r="O28" s="312"/>
      <c r="P28" s="312"/>
      <c r="Q28" s="312"/>
      <c r="R28" s="312"/>
      <c r="S28" s="305"/>
    </row>
    <row r="29" spans="2:22" ht="15" customHeight="1" thickBot="1" x14ac:dyDescent="0.35">
      <c r="B29" s="302"/>
      <c r="C29" s="307"/>
      <c r="D29" s="309"/>
      <c r="E29" s="308"/>
      <c r="F29" s="308"/>
      <c r="G29" s="308"/>
      <c r="H29" s="308"/>
      <c r="I29" s="308"/>
      <c r="J29" s="308"/>
      <c r="K29" s="308"/>
      <c r="L29" s="308"/>
      <c r="M29" s="308"/>
      <c r="N29" s="308"/>
      <c r="O29" s="308"/>
      <c r="P29" s="308"/>
      <c r="Q29" s="308"/>
      <c r="R29" s="308"/>
      <c r="S29" s="305"/>
    </row>
    <row r="30" spans="2:22" ht="15" customHeight="1" thickBot="1" x14ac:dyDescent="0.35">
      <c r="B30" s="302"/>
      <c r="C30" s="307"/>
      <c r="D30" s="109"/>
      <c r="E30" s="308"/>
      <c r="F30" s="733" t="s">
        <v>294</v>
      </c>
      <c r="G30" s="733"/>
      <c r="H30" s="733"/>
      <c r="I30" s="733"/>
      <c r="J30" s="733"/>
      <c r="K30" s="733"/>
      <c r="L30" s="733"/>
      <c r="M30" s="733"/>
      <c r="N30" s="733"/>
      <c r="O30" s="733"/>
      <c r="P30" s="733"/>
      <c r="Q30" s="733"/>
      <c r="R30" s="733"/>
      <c r="S30" s="305"/>
      <c r="V30" s="298"/>
    </row>
    <row r="31" spans="2:22" ht="15" customHeight="1" x14ac:dyDescent="0.3">
      <c r="B31" s="302"/>
      <c r="C31" s="313"/>
      <c r="D31" s="309"/>
      <c r="E31" s="308"/>
      <c r="F31" s="314"/>
      <c r="G31" s="314"/>
      <c r="H31" s="314"/>
      <c r="I31" s="314"/>
      <c r="J31" s="314"/>
      <c r="K31" s="314"/>
      <c r="L31" s="314"/>
      <c r="M31" s="314"/>
      <c r="N31" s="314"/>
      <c r="O31" s="314"/>
      <c r="P31" s="314"/>
      <c r="Q31" s="314"/>
      <c r="R31" s="314"/>
      <c r="S31" s="305"/>
    </row>
    <row r="32" spans="2:22" ht="15" customHeight="1" x14ac:dyDescent="0.3">
      <c r="B32" s="302"/>
      <c r="C32" s="313"/>
      <c r="D32" s="308" t="s">
        <v>295</v>
      </c>
      <c r="E32" s="308"/>
      <c r="F32" s="308"/>
      <c r="G32" s="308"/>
      <c r="H32" s="308"/>
      <c r="I32" s="308"/>
      <c r="J32" s="308"/>
      <c r="K32" s="308"/>
      <c r="L32" s="308"/>
      <c r="M32" s="308"/>
      <c r="N32" s="308"/>
      <c r="O32" s="308"/>
      <c r="P32" s="308"/>
      <c r="Q32" s="308"/>
      <c r="R32" s="308"/>
      <c r="S32" s="305"/>
    </row>
    <row r="33" spans="2:25" ht="15" customHeight="1" x14ac:dyDescent="0.3">
      <c r="B33" s="302"/>
      <c r="C33" s="315"/>
      <c r="D33" s="315"/>
      <c r="E33" s="315"/>
      <c r="F33" s="315"/>
      <c r="G33" s="315"/>
      <c r="H33" s="315"/>
      <c r="I33" s="315"/>
      <c r="J33" s="315"/>
      <c r="K33" s="315"/>
      <c r="L33" s="315"/>
      <c r="M33" s="315"/>
      <c r="N33" s="315"/>
      <c r="O33" s="315"/>
      <c r="P33" s="315"/>
      <c r="Q33" s="315"/>
      <c r="R33" s="315"/>
      <c r="S33" s="305"/>
    </row>
    <row r="34" spans="2:25" ht="29.1" customHeight="1" x14ac:dyDescent="0.3">
      <c r="B34" s="302"/>
      <c r="C34" s="315"/>
      <c r="D34" s="750" t="s">
        <v>296</v>
      </c>
      <c r="E34" s="750"/>
      <c r="F34" s="750"/>
      <c r="G34" s="316" t="s">
        <v>297</v>
      </c>
      <c r="H34" s="315"/>
      <c r="I34" s="315"/>
      <c r="J34" s="308"/>
      <c r="K34" s="308"/>
      <c r="L34" s="308"/>
      <c r="M34" s="314"/>
      <c r="N34" s="314"/>
      <c r="O34" s="314"/>
      <c r="P34" s="314"/>
      <c r="Q34" s="314"/>
      <c r="R34" s="314"/>
      <c r="S34" s="305"/>
    </row>
    <row r="35" spans="2:25" ht="15" customHeight="1" x14ac:dyDescent="0.3">
      <c r="B35" s="302"/>
      <c r="C35" s="315"/>
      <c r="D35" s="751" t="s">
        <v>51</v>
      </c>
      <c r="E35" s="751"/>
      <c r="F35" s="751"/>
      <c r="G35" s="107"/>
      <c r="H35" s="315"/>
      <c r="I35" s="315"/>
      <c r="J35" s="308"/>
      <c r="K35" s="308"/>
      <c r="L35" s="308"/>
      <c r="M35" s="314"/>
      <c r="N35" s="314"/>
      <c r="O35" s="314"/>
      <c r="P35" s="314"/>
      <c r="Q35" s="314"/>
      <c r="R35" s="314"/>
      <c r="S35" s="305"/>
    </row>
    <row r="36" spans="2:25" ht="14.55" customHeight="1" x14ac:dyDescent="0.3">
      <c r="B36" s="302"/>
      <c r="C36" s="315"/>
      <c r="D36" s="751" t="s">
        <v>52</v>
      </c>
      <c r="E36" s="751"/>
      <c r="F36" s="751"/>
      <c r="G36" s="107"/>
      <c r="H36" s="315"/>
      <c r="I36" s="315"/>
      <c r="J36" s="308"/>
      <c r="K36" s="308"/>
      <c r="L36" s="308"/>
      <c r="M36" s="314"/>
      <c r="N36" s="314"/>
      <c r="O36" s="314"/>
      <c r="P36" s="314"/>
      <c r="Q36" s="314"/>
      <c r="R36" s="314"/>
      <c r="S36" s="305"/>
    </row>
    <row r="37" spans="2:25" ht="15" customHeight="1" x14ac:dyDescent="0.3">
      <c r="B37" s="302"/>
      <c r="C37" s="315"/>
      <c r="D37" s="751" t="s">
        <v>53</v>
      </c>
      <c r="E37" s="751"/>
      <c r="F37" s="751"/>
      <c r="G37" s="107"/>
      <c r="H37" s="315"/>
      <c r="I37" s="315"/>
      <c r="J37" s="308"/>
      <c r="K37" s="308"/>
      <c r="L37" s="308"/>
      <c r="M37" s="314"/>
      <c r="N37" s="314"/>
      <c r="O37" s="314"/>
      <c r="P37" s="314"/>
      <c r="Q37" s="314"/>
      <c r="R37" s="314"/>
      <c r="S37" s="305"/>
    </row>
    <row r="38" spans="2:25" ht="15" customHeight="1" x14ac:dyDescent="0.3">
      <c r="B38" s="302"/>
      <c r="C38" s="315"/>
      <c r="D38" s="750" t="s">
        <v>187</v>
      </c>
      <c r="E38" s="750"/>
      <c r="F38" s="750"/>
      <c r="G38" s="108" t="str">
        <f>IF(SUM(G35:G37)=0,"",CONCATENATE(TEXT(SUM(G35:G37),"#,###")," sqft"))</f>
        <v/>
      </c>
      <c r="H38" s="315"/>
      <c r="I38" s="315"/>
      <c r="J38" s="308"/>
      <c r="K38" s="308"/>
      <c r="L38" s="308"/>
      <c r="M38" s="314"/>
      <c r="N38" s="314"/>
      <c r="O38" s="314"/>
      <c r="P38" s="314"/>
      <c r="Q38" s="314"/>
      <c r="R38" s="314"/>
      <c r="S38" s="305"/>
    </row>
    <row r="39" spans="2:25" ht="15" customHeight="1" x14ac:dyDescent="0.3">
      <c r="B39" s="302"/>
      <c r="C39" s="313"/>
      <c r="D39" s="313"/>
      <c r="E39" s="308"/>
      <c r="F39" s="314"/>
      <c r="G39" s="314"/>
      <c r="H39" s="314"/>
      <c r="I39" s="314"/>
      <c r="J39" s="314"/>
      <c r="K39" s="314"/>
      <c r="L39" s="314"/>
      <c r="M39" s="314"/>
      <c r="N39" s="314"/>
      <c r="O39" s="314"/>
      <c r="P39" s="314"/>
      <c r="Q39" s="314"/>
      <c r="R39" s="314"/>
      <c r="S39" s="305"/>
    </row>
    <row r="40" spans="2:25" ht="15" customHeight="1" x14ac:dyDescent="0.3">
      <c r="B40" s="302"/>
      <c r="C40" s="308"/>
      <c r="D40" s="308"/>
      <c r="E40" s="308"/>
      <c r="F40" s="308"/>
      <c r="G40" s="308"/>
      <c r="H40" s="308"/>
      <c r="I40" s="308"/>
      <c r="J40" s="308"/>
      <c r="K40" s="308"/>
      <c r="L40" s="308"/>
      <c r="M40" s="308"/>
      <c r="N40" s="308"/>
      <c r="O40" s="308"/>
      <c r="P40" s="308"/>
      <c r="Q40" s="308"/>
      <c r="R40" s="308"/>
      <c r="S40" s="305"/>
    </row>
    <row r="41" spans="2:25" ht="20.100000000000001" customHeight="1" x14ac:dyDescent="0.3">
      <c r="B41" s="302"/>
      <c r="C41" s="729" t="s">
        <v>298</v>
      </c>
      <c r="D41" s="729"/>
      <c r="E41" s="729"/>
      <c r="F41" s="729"/>
      <c r="G41" s="729"/>
      <c r="H41" s="729"/>
      <c r="I41" s="729"/>
      <c r="J41" s="729"/>
      <c r="K41" s="729"/>
      <c r="L41" s="729"/>
      <c r="M41" s="729"/>
      <c r="N41" s="729"/>
      <c r="O41" s="729"/>
      <c r="P41" s="729"/>
      <c r="Q41" s="729"/>
      <c r="R41" s="729"/>
      <c r="S41" s="305"/>
    </row>
    <row r="42" spans="2:25" thickBot="1" x14ac:dyDescent="0.35">
      <c r="B42" s="302"/>
      <c r="C42" s="317"/>
      <c r="D42" s="317"/>
      <c r="E42" s="317"/>
      <c r="F42" s="317"/>
      <c r="G42" s="317"/>
      <c r="H42" s="317"/>
      <c r="I42" s="317"/>
      <c r="J42" s="317"/>
      <c r="K42" s="317"/>
      <c r="L42" s="317"/>
      <c r="M42" s="317"/>
      <c r="N42" s="317"/>
      <c r="O42" s="317"/>
      <c r="P42" s="317"/>
      <c r="Q42" s="317"/>
      <c r="R42" s="317"/>
      <c r="S42" s="305"/>
      <c r="V42" s="318"/>
      <c r="W42" s="318"/>
      <c r="X42" s="318"/>
      <c r="Y42" s="318"/>
    </row>
    <row r="43" spans="2:25" ht="15" customHeight="1" x14ac:dyDescent="0.3">
      <c r="B43" s="302"/>
      <c r="C43" s="317"/>
      <c r="D43" s="109"/>
      <c r="E43" s="308"/>
      <c r="F43" s="747" t="s">
        <v>299</v>
      </c>
      <c r="G43" s="747"/>
      <c r="H43" s="747"/>
      <c r="I43" s="747"/>
      <c r="J43" s="747"/>
      <c r="K43" s="747"/>
      <c r="L43" s="747"/>
      <c r="M43" s="747"/>
      <c r="N43" s="747"/>
      <c r="O43" s="747"/>
      <c r="P43" s="747"/>
      <c r="Q43" s="747"/>
      <c r="R43" s="747"/>
      <c r="S43" s="305"/>
      <c r="V43" s="318"/>
      <c r="W43" s="318"/>
      <c r="X43" s="318"/>
      <c r="Y43" s="318"/>
    </row>
    <row r="44" spans="2:25" ht="15" customHeight="1" x14ac:dyDescent="0.3">
      <c r="B44" s="302"/>
      <c r="C44" s="317"/>
      <c r="D44" s="317"/>
      <c r="E44" s="308"/>
      <c r="F44" s="747"/>
      <c r="G44" s="747"/>
      <c r="H44" s="747"/>
      <c r="I44" s="747"/>
      <c r="J44" s="747"/>
      <c r="K44" s="747"/>
      <c r="L44" s="747"/>
      <c r="M44" s="747"/>
      <c r="N44" s="747"/>
      <c r="O44" s="747"/>
      <c r="P44" s="747"/>
      <c r="Q44" s="747"/>
      <c r="R44" s="747"/>
      <c r="S44" s="305"/>
      <c r="V44" s="318"/>
      <c r="W44" s="318"/>
      <c r="X44" s="318"/>
      <c r="Y44" s="318"/>
    </row>
    <row r="45" spans="2:25" ht="15" customHeight="1" x14ac:dyDescent="0.3">
      <c r="B45" s="302"/>
      <c r="C45" s="308"/>
      <c r="D45" s="308"/>
      <c r="E45" s="308"/>
      <c r="F45" s="111"/>
      <c r="G45" s="111"/>
      <c r="H45" s="111"/>
      <c r="I45" s="111"/>
      <c r="J45" s="111"/>
      <c r="K45" s="111"/>
      <c r="L45" s="111"/>
      <c r="M45" s="111"/>
      <c r="N45" s="111"/>
      <c r="O45" s="111"/>
      <c r="P45" s="111"/>
      <c r="Q45" s="111"/>
      <c r="R45" s="111"/>
      <c r="S45" s="305"/>
      <c r="V45" s="318"/>
      <c r="W45" s="318"/>
      <c r="X45" s="318"/>
      <c r="Y45" s="318"/>
    </row>
    <row r="46" spans="2:25" ht="15" customHeight="1" x14ac:dyDescent="0.3">
      <c r="B46" s="302"/>
      <c r="C46" s="308"/>
      <c r="D46" s="308"/>
      <c r="E46" s="308"/>
      <c r="F46" s="111"/>
      <c r="G46" s="111"/>
      <c r="H46" s="111"/>
      <c r="I46" s="111"/>
      <c r="J46" s="111"/>
      <c r="K46" s="111"/>
      <c r="L46" s="111"/>
      <c r="M46" s="111"/>
      <c r="N46" s="111"/>
      <c r="O46" s="111"/>
      <c r="P46" s="111"/>
      <c r="Q46" s="111"/>
      <c r="R46" s="111"/>
      <c r="S46" s="305"/>
      <c r="V46" s="318"/>
      <c r="W46" s="318"/>
      <c r="X46" s="318"/>
      <c r="Y46" s="318"/>
    </row>
    <row r="47" spans="2:25" ht="21" x14ac:dyDescent="0.3">
      <c r="B47" s="302"/>
      <c r="C47" s="729" t="s">
        <v>300</v>
      </c>
      <c r="D47" s="729"/>
      <c r="E47" s="729"/>
      <c r="F47" s="729"/>
      <c r="G47" s="729"/>
      <c r="H47" s="729"/>
      <c r="I47" s="729"/>
      <c r="J47" s="729"/>
      <c r="K47" s="729"/>
      <c r="L47" s="729"/>
      <c r="M47" s="729"/>
      <c r="N47" s="729"/>
      <c r="O47" s="729"/>
      <c r="P47" s="729"/>
      <c r="Q47" s="729"/>
      <c r="R47" s="729"/>
      <c r="S47" s="305"/>
      <c r="W47" s="318"/>
      <c r="X47" s="318"/>
      <c r="Y47" s="318"/>
    </row>
    <row r="48" spans="2:25" ht="15" customHeight="1" x14ac:dyDescent="0.3">
      <c r="B48" s="302"/>
      <c r="C48" s="309"/>
      <c r="D48" s="309"/>
      <c r="E48" s="309"/>
      <c r="F48" s="309"/>
      <c r="G48" s="309"/>
      <c r="H48" s="309"/>
      <c r="I48" s="309"/>
      <c r="J48" s="309"/>
      <c r="K48" s="309"/>
      <c r="L48" s="309"/>
      <c r="M48" s="309"/>
      <c r="N48" s="309"/>
      <c r="O48" s="309"/>
      <c r="P48" s="309"/>
      <c r="Q48" s="309"/>
      <c r="R48" s="309"/>
      <c r="S48" s="305"/>
      <c r="V48" s="319"/>
      <c r="W48" s="318"/>
      <c r="X48" s="318"/>
      <c r="Y48" s="318"/>
    </row>
    <row r="49" spans="2:25" ht="33" customHeight="1" x14ac:dyDescent="0.3">
      <c r="B49" s="302"/>
      <c r="C49" s="733" t="s">
        <v>301</v>
      </c>
      <c r="D49" s="733"/>
      <c r="E49" s="733"/>
      <c r="F49" s="733"/>
      <c r="G49" s="733"/>
      <c r="H49" s="733"/>
      <c r="I49" s="733"/>
      <c r="J49" s="733"/>
      <c r="K49" s="733"/>
      <c r="L49" s="733"/>
      <c r="M49" s="733"/>
      <c r="N49" s="733"/>
      <c r="O49" s="733"/>
      <c r="P49" s="733"/>
      <c r="Q49" s="733"/>
      <c r="R49" s="733"/>
      <c r="S49" s="305"/>
      <c r="V49" s="318"/>
      <c r="W49" s="318"/>
      <c r="X49" s="318"/>
      <c r="Y49" s="318"/>
    </row>
    <row r="50" spans="2:25" ht="15" customHeight="1" x14ac:dyDescent="0.3">
      <c r="B50" s="302"/>
      <c r="C50" s="308"/>
      <c r="D50" s="320" t="s">
        <v>302</v>
      </c>
      <c r="E50" s="308" t="s">
        <v>303</v>
      </c>
      <c r="F50" s="308"/>
      <c r="G50" s="308"/>
      <c r="H50" s="308"/>
      <c r="I50" s="308"/>
      <c r="J50" s="308"/>
      <c r="K50" s="308"/>
      <c r="L50" s="308"/>
      <c r="M50" s="308"/>
      <c r="N50" s="308"/>
      <c r="O50" s="308"/>
      <c r="P50" s="308"/>
      <c r="Q50" s="308"/>
      <c r="R50" s="308"/>
      <c r="S50" s="305"/>
      <c r="V50" s="318"/>
      <c r="W50" s="318"/>
      <c r="X50" s="318"/>
      <c r="Y50" s="318"/>
    </row>
    <row r="51" spans="2:25" ht="15" customHeight="1" x14ac:dyDescent="0.3">
      <c r="B51" s="302"/>
      <c r="C51" s="308"/>
      <c r="D51" s="320" t="s">
        <v>302</v>
      </c>
      <c r="E51" s="308" t="s">
        <v>304</v>
      </c>
      <c r="F51" s="308"/>
      <c r="G51" s="308"/>
      <c r="H51" s="308"/>
      <c r="I51" s="308"/>
      <c r="J51" s="308"/>
      <c r="K51" s="308"/>
      <c r="L51" s="308"/>
      <c r="M51" s="308"/>
      <c r="N51" s="308"/>
      <c r="O51" s="308"/>
      <c r="P51" s="308"/>
      <c r="Q51" s="308"/>
      <c r="R51" s="308"/>
      <c r="S51" s="305"/>
      <c r="V51" s="318"/>
      <c r="W51" s="318"/>
      <c r="X51" s="318"/>
      <c r="Y51" s="318"/>
    </row>
    <row r="52" spans="2:25" ht="15" customHeight="1" x14ac:dyDescent="0.3">
      <c r="B52" s="302"/>
      <c r="C52" s="308"/>
      <c r="D52" s="320" t="s">
        <v>302</v>
      </c>
      <c r="E52" s="308" t="s">
        <v>305</v>
      </c>
      <c r="F52" s="308"/>
      <c r="G52" s="308"/>
      <c r="H52" s="308"/>
      <c r="I52" s="308"/>
      <c r="J52" s="308"/>
      <c r="K52" s="308"/>
      <c r="L52" s="308"/>
      <c r="M52" s="308"/>
      <c r="N52" s="308"/>
      <c r="O52" s="308"/>
      <c r="P52" s="308"/>
      <c r="Q52" s="308"/>
      <c r="R52" s="308"/>
      <c r="S52" s="305"/>
      <c r="V52" s="318"/>
      <c r="W52" s="318"/>
      <c r="X52" s="318"/>
      <c r="Y52" s="318"/>
    </row>
    <row r="53" spans="2:25" ht="15" customHeight="1" x14ac:dyDescent="0.3">
      <c r="B53" s="302"/>
      <c r="C53" s="308"/>
      <c r="D53" s="320" t="s">
        <v>302</v>
      </c>
      <c r="E53" s="308" t="s">
        <v>306</v>
      </c>
      <c r="F53" s="308"/>
      <c r="G53" s="308"/>
      <c r="H53" s="308"/>
      <c r="I53" s="308"/>
      <c r="J53" s="308"/>
      <c r="K53" s="308"/>
      <c r="L53" s="308"/>
      <c r="M53" s="308"/>
      <c r="N53" s="308"/>
      <c r="O53" s="308"/>
      <c r="P53" s="308"/>
      <c r="Q53" s="308"/>
      <c r="R53" s="308"/>
      <c r="S53" s="305"/>
      <c r="V53" s="318"/>
      <c r="W53" s="318"/>
      <c r="X53" s="318"/>
      <c r="Y53" s="318"/>
    </row>
    <row r="54" spans="2:25" ht="15" customHeight="1" x14ac:dyDescent="0.3">
      <c r="B54" s="302"/>
      <c r="C54" s="308"/>
      <c r="D54" s="320" t="s">
        <v>302</v>
      </c>
      <c r="E54" s="308" t="s">
        <v>307</v>
      </c>
      <c r="F54" s="308"/>
      <c r="G54" s="308"/>
      <c r="H54" s="308"/>
      <c r="I54" s="308"/>
      <c r="J54" s="308"/>
      <c r="K54" s="308"/>
      <c r="L54" s="308"/>
      <c r="M54" s="308"/>
      <c r="N54" s="308"/>
      <c r="O54" s="308"/>
      <c r="P54" s="308"/>
      <c r="Q54" s="308"/>
      <c r="R54" s="308"/>
      <c r="S54" s="305"/>
      <c r="V54" s="318"/>
      <c r="W54" s="318"/>
      <c r="X54" s="318"/>
      <c r="Y54" s="318"/>
    </row>
    <row r="55" spans="2:25" ht="15" customHeight="1" x14ac:dyDescent="0.3">
      <c r="B55" s="302"/>
      <c r="C55" s="308"/>
      <c r="D55" s="320" t="s">
        <v>302</v>
      </c>
      <c r="E55" s="308" t="s">
        <v>308</v>
      </c>
      <c r="F55" s="308"/>
      <c r="G55" s="308"/>
      <c r="H55" s="308"/>
      <c r="I55" s="308"/>
      <c r="J55" s="308"/>
      <c r="K55" s="308"/>
      <c r="L55" s="308"/>
      <c r="M55" s="308"/>
      <c r="N55" s="308"/>
      <c r="O55" s="308"/>
      <c r="P55" s="308"/>
      <c r="Q55" s="308"/>
      <c r="R55" s="308"/>
      <c r="S55" s="305"/>
      <c r="V55" s="318"/>
      <c r="W55" s="318"/>
      <c r="X55" s="318"/>
      <c r="Y55" s="318"/>
    </row>
    <row r="56" spans="2:25" ht="15" customHeight="1" thickBot="1" x14ac:dyDescent="0.35">
      <c r="B56" s="302"/>
      <c r="C56" s="308"/>
      <c r="D56" s="308"/>
      <c r="E56" s="308"/>
      <c r="F56" s="308"/>
      <c r="G56" s="308"/>
      <c r="H56" s="308"/>
      <c r="I56" s="308"/>
      <c r="J56" s="308"/>
      <c r="K56" s="308"/>
      <c r="L56" s="308"/>
      <c r="M56" s="308"/>
      <c r="N56" s="308"/>
      <c r="O56" s="308"/>
      <c r="P56" s="308"/>
      <c r="Q56" s="308"/>
      <c r="R56" s="308"/>
      <c r="S56" s="305"/>
      <c r="V56" s="318"/>
      <c r="W56" s="318"/>
      <c r="X56" s="318"/>
      <c r="Y56" s="318"/>
    </row>
    <row r="57" spans="2:25" ht="15" customHeight="1" x14ac:dyDescent="0.3">
      <c r="B57" s="302"/>
      <c r="C57" s="734"/>
      <c r="D57" s="735"/>
      <c r="E57" s="735"/>
      <c r="F57" s="735"/>
      <c r="G57" s="735"/>
      <c r="H57" s="735"/>
      <c r="I57" s="735"/>
      <c r="J57" s="735"/>
      <c r="K57" s="735"/>
      <c r="L57" s="735"/>
      <c r="M57" s="735"/>
      <c r="N57" s="735"/>
      <c r="O57" s="735"/>
      <c r="P57" s="735"/>
      <c r="Q57" s="735"/>
      <c r="R57" s="736"/>
      <c r="S57" s="305"/>
      <c r="V57" s="318"/>
      <c r="W57" s="318"/>
      <c r="X57" s="318"/>
      <c r="Y57" s="318"/>
    </row>
    <row r="58" spans="2:25" ht="15" customHeight="1" x14ac:dyDescent="0.3">
      <c r="B58" s="302"/>
      <c r="C58" s="737"/>
      <c r="D58" s="738"/>
      <c r="E58" s="738"/>
      <c r="F58" s="738"/>
      <c r="G58" s="738"/>
      <c r="H58" s="738"/>
      <c r="I58" s="738"/>
      <c r="J58" s="738"/>
      <c r="K58" s="738"/>
      <c r="L58" s="738"/>
      <c r="M58" s="738"/>
      <c r="N58" s="738"/>
      <c r="O58" s="738"/>
      <c r="P58" s="738"/>
      <c r="Q58" s="738"/>
      <c r="R58" s="739"/>
      <c r="S58" s="305"/>
      <c r="V58" s="318"/>
      <c r="W58" s="318"/>
      <c r="X58" s="318"/>
      <c r="Y58" s="318"/>
    </row>
    <row r="59" spans="2:25" ht="14.85" customHeight="1" x14ac:dyDescent="0.3">
      <c r="B59" s="302"/>
      <c r="C59" s="737"/>
      <c r="D59" s="738"/>
      <c r="E59" s="738"/>
      <c r="F59" s="738"/>
      <c r="G59" s="738"/>
      <c r="H59" s="738"/>
      <c r="I59" s="738"/>
      <c r="J59" s="738"/>
      <c r="K59" s="738"/>
      <c r="L59" s="738"/>
      <c r="M59" s="738"/>
      <c r="N59" s="738"/>
      <c r="O59" s="738"/>
      <c r="P59" s="738"/>
      <c r="Q59" s="738"/>
      <c r="R59" s="739"/>
      <c r="S59" s="305"/>
      <c r="V59" s="318"/>
      <c r="W59" s="318"/>
      <c r="X59" s="318"/>
      <c r="Y59" s="318"/>
    </row>
    <row r="60" spans="2:25" ht="29.85" customHeight="1" thickBot="1" x14ac:dyDescent="0.35">
      <c r="B60" s="302"/>
      <c r="C60" s="740"/>
      <c r="D60" s="741"/>
      <c r="E60" s="741"/>
      <c r="F60" s="741"/>
      <c r="G60" s="741"/>
      <c r="H60" s="741"/>
      <c r="I60" s="741"/>
      <c r="J60" s="741"/>
      <c r="K60" s="741"/>
      <c r="L60" s="741"/>
      <c r="M60" s="741"/>
      <c r="N60" s="741"/>
      <c r="O60" s="741"/>
      <c r="P60" s="741"/>
      <c r="Q60" s="741"/>
      <c r="R60" s="742"/>
      <c r="S60" s="305"/>
      <c r="V60" s="318"/>
      <c r="W60" s="318"/>
      <c r="X60" s="318"/>
      <c r="Y60" s="318"/>
    </row>
    <row r="61" spans="2:25" ht="14.4" x14ac:dyDescent="0.3">
      <c r="B61" s="302"/>
      <c r="C61" s="308"/>
      <c r="D61" s="308"/>
      <c r="E61" s="308"/>
      <c r="F61" s="308"/>
      <c r="G61" s="308"/>
      <c r="H61" s="308"/>
      <c r="I61" s="308"/>
      <c r="J61" s="308"/>
      <c r="K61" s="308"/>
      <c r="L61" s="308"/>
      <c r="M61" s="308"/>
      <c r="N61" s="308"/>
      <c r="O61" s="308"/>
      <c r="P61" s="308"/>
      <c r="Q61" s="308"/>
      <c r="R61" s="308"/>
      <c r="S61" s="305"/>
      <c r="V61" s="318"/>
      <c r="W61" s="318"/>
      <c r="X61" s="318"/>
      <c r="Y61" s="318"/>
    </row>
    <row r="62" spans="2:25" ht="15" customHeight="1" x14ac:dyDescent="0.3">
      <c r="B62" s="302"/>
      <c r="C62" s="308"/>
      <c r="D62" s="308"/>
      <c r="E62" s="308"/>
      <c r="F62" s="111"/>
      <c r="G62" s="111"/>
      <c r="H62" s="111"/>
      <c r="I62" s="111"/>
      <c r="J62" s="111"/>
      <c r="K62" s="111"/>
      <c r="L62" s="111"/>
      <c r="M62" s="111"/>
      <c r="N62" s="111"/>
      <c r="O62" s="111"/>
      <c r="P62" s="111"/>
      <c r="Q62" s="111"/>
      <c r="R62" s="111"/>
      <c r="S62" s="305"/>
      <c r="V62" s="318"/>
      <c r="W62" s="318"/>
      <c r="X62" s="318"/>
      <c r="Y62" s="318"/>
    </row>
    <row r="63" spans="2:25" ht="21" x14ac:dyDescent="0.3">
      <c r="B63" s="302"/>
      <c r="C63" s="303" t="s">
        <v>309</v>
      </c>
      <c r="D63" s="303"/>
      <c r="E63" s="321"/>
      <c r="F63" s="112"/>
      <c r="G63" s="112"/>
      <c r="H63" s="112"/>
      <c r="I63" s="112"/>
      <c r="J63" s="112"/>
      <c r="K63" s="112"/>
      <c r="L63" s="112"/>
      <c r="M63" s="112"/>
      <c r="N63" s="112"/>
      <c r="O63" s="112"/>
      <c r="P63" s="112"/>
      <c r="Q63" s="112"/>
      <c r="R63" s="112"/>
      <c r="S63" s="305"/>
      <c r="V63" s="318"/>
      <c r="W63" s="318"/>
      <c r="X63" s="318"/>
      <c r="Y63" s="318"/>
    </row>
    <row r="64" spans="2:25" ht="15" customHeight="1" x14ac:dyDescent="0.3">
      <c r="B64" s="302"/>
      <c r="C64" s="309"/>
      <c r="D64" s="309"/>
      <c r="E64" s="309"/>
      <c r="F64" s="309"/>
      <c r="G64" s="309"/>
      <c r="H64" s="309"/>
      <c r="I64" s="309"/>
      <c r="J64" s="309"/>
      <c r="K64" s="309"/>
      <c r="L64" s="309"/>
      <c r="M64" s="309"/>
      <c r="N64" s="309"/>
      <c r="O64" s="309"/>
      <c r="P64" s="309"/>
      <c r="Q64" s="309"/>
      <c r="R64" s="309"/>
      <c r="S64" s="305"/>
    </row>
    <row r="65" spans="2:19" ht="15" customHeight="1" x14ac:dyDescent="0.3">
      <c r="B65" s="302"/>
      <c r="C65" s="322" t="s">
        <v>310</v>
      </c>
      <c r="D65" s="309"/>
      <c r="E65" s="309"/>
      <c r="F65" s="309"/>
      <c r="G65" s="309"/>
      <c r="H65" s="309"/>
      <c r="I65" s="309"/>
      <c r="J65" s="309"/>
      <c r="K65" s="309"/>
      <c r="L65" s="309"/>
      <c r="M65" s="309"/>
      <c r="N65" s="309"/>
      <c r="O65" s="309"/>
      <c r="P65" s="309"/>
      <c r="Q65" s="309"/>
      <c r="R65" s="309"/>
      <c r="S65" s="305"/>
    </row>
    <row r="66" spans="2:19" ht="15" customHeight="1" x14ac:dyDescent="0.3">
      <c r="B66" s="302"/>
      <c r="C66" s="308"/>
      <c r="D66" s="320" t="s">
        <v>302</v>
      </c>
      <c r="E66" s="308" t="s">
        <v>311</v>
      </c>
      <c r="F66" s="111"/>
      <c r="G66" s="111"/>
      <c r="H66" s="111"/>
      <c r="I66" s="111"/>
      <c r="J66" s="111"/>
      <c r="K66" s="111"/>
      <c r="L66" s="111"/>
      <c r="M66" s="111"/>
      <c r="N66" s="111"/>
      <c r="O66" s="111"/>
      <c r="P66" s="111"/>
      <c r="Q66" s="111"/>
      <c r="R66" s="111"/>
      <c r="S66" s="305"/>
    </row>
    <row r="67" spans="2:19" ht="15" customHeight="1" x14ac:dyDescent="0.3">
      <c r="B67" s="302"/>
      <c r="C67" s="308"/>
      <c r="D67" s="320" t="s">
        <v>302</v>
      </c>
      <c r="E67" s="308" t="s">
        <v>312</v>
      </c>
      <c r="F67" s="111"/>
      <c r="G67" s="111"/>
      <c r="H67" s="111"/>
      <c r="I67" s="111"/>
      <c r="J67" s="111"/>
      <c r="K67" s="111"/>
      <c r="L67" s="111"/>
      <c r="M67" s="111"/>
      <c r="N67" s="111"/>
      <c r="O67" s="111"/>
      <c r="P67" s="111"/>
      <c r="Q67" s="111"/>
      <c r="R67" s="111"/>
      <c r="S67" s="305"/>
    </row>
    <row r="68" spans="2:19" ht="15" customHeight="1" x14ac:dyDescent="0.3">
      <c r="B68" s="302"/>
      <c r="C68" s="308"/>
      <c r="D68" s="320" t="s">
        <v>302</v>
      </c>
      <c r="E68" s="308" t="s">
        <v>313</v>
      </c>
      <c r="F68" s="111"/>
      <c r="G68" s="111"/>
      <c r="H68" s="111"/>
      <c r="I68" s="111"/>
      <c r="J68" s="111"/>
      <c r="K68" s="111"/>
      <c r="L68" s="111"/>
      <c r="M68" s="111"/>
      <c r="N68" s="111"/>
      <c r="O68" s="111"/>
      <c r="P68" s="111"/>
      <c r="Q68" s="111"/>
      <c r="R68" s="111"/>
      <c r="S68" s="305"/>
    </row>
    <row r="69" spans="2:19" ht="15" customHeight="1" x14ac:dyDescent="0.3">
      <c r="B69" s="302"/>
      <c r="C69" s="308"/>
      <c r="D69" s="320" t="s">
        <v>302</v>
      </c>
      <c r="E69" s="308" t="s">
        <v>314</v>
      </c>
      <c r="F69" s="111"/>
      <c r="G69" s="111"/>
      <c r="H69" s="111"/>
      <c r="I69" s="111"/>
      <c r="J69" s="111"/>
      <c r="K69" s="111"/>
      <c r="L69" s="111"/>
      <c r="M69" s="111"/>
      <c r="N69" s="111"/>
      <c r="O69" s="111"/>
      <c r="P69" s="111"/>
      <c r="Q69" s="111"/>
      <c r="R69" s="111"/>
      <c r="S69" s="305"/>
    </row>
    <row r="70" spans="2:19" ht="15" customHeight="1" x14ac:dyDescent="0.3">
      <c r="B70" s="302"/>
      <c r="C70" s="308"/>
      <c r="D70" s="320" t="s">
        <v>302</v>
      </c>
      <c r="E70" s="733" t="s">
        <v>315</v>
      </c>
      <c r="F70" s="733"/>
      <c r="G70" s="733"/>
      <c r="H70" s="733"/>
      <c r="I70" s="733"/>
      <c r="J70" s="733"/>
      <c r="K70" s="733"/>
      <c r="L70" s="733"/>
      <c r="M70" s="733"/>
      <c r="N70" s="733"/>
      <c r="O70" s="733"/>
      <c r="P70" s="733"/>
      <c r="Q70" s="733"/>
      <c r="R70" s="733"/>
      <c r="S70" s="305"/>
    </row>
    <row r="71" spans="2:19" ht="15" customHeight="1" x14ac:dyDescent="0.3">
      <c r="B71" s="302"/>
      <c r="C71" s="308"/>
      <c r="D71" s="323"/>
      <c r="E71" s="733"/>
      <c r="F71" s="733"/>
      <c r="G71" s="733"/>
      <c r="H71" s="733"/>
      <c r="I71" s="733"/>
      <c r="J71" s="733"/>
      <c r="K71" s="733"/>
      <c r="L71" s="733"/>
      <c r="M71" s="733"/>
      <c r="N71" s="733"/>
      <c r="O71" s="733"/>
      <c r="P71" s="733"/>
      <c r="Q71" s="733"/>
      <c r="R71" s="733"/>
      <c r="S71" s="305"/>
    </row>
    <row r="72" spans="2:19" ht="15" customHeight="1" x14ac:dyDescent="0.3">
      <c r="B72" s="302"/>
      <c r="C72" s="308"/>
      <c r="D72" s="324" t="s">
        <v>302</v>
      </c>
      <c r="E72" s="746" t="s">
        <v>316</v>
      </c>
      <c r="F72" s="746"/>
      <c r="G72" s="746"/>
      <c r="H72" s="746"/>
      <c r="I72" s="746"/>
      <c r="J72" s="746"/>
      <c r="K72" s="746"/>
      <c r="L72" s="746"/>
      <c r="M72" s="746"/>
      <c r="N72" s="746"/>
      <c r="O72" s="746"/>
      <c r="P72" s="746"/>
      <c r="Q72" s="746"/>
      <c r="R72" s="746"/>
      <c r="S72" s="326"/>
    </row>
    <row r="73" spans="2:19" ht="15" customHeight="1" x14ac:dyDescent="0.3">
      <c r="B73" s="302"/>
      <c r="C73" s="324"/>
      <c r="D73" s="325"/>
      <c r="E73" s="746"/>
      <c r="F73" s="746"/>
      <c r="G73" s="746"/>
      <c r="H73" s="746"/>
      <c r="I73" s="746"/>
      <c r="J73" s="746"/>
      <c r="K73" s="746"/>
      <c r="L73" s="746"/>
      <c r="M73" s="746"/>
      <c r="N73" s="746"/>
      <c r="O73" s="746"/>
      <c r="P73" s="746"/>
      <c r="Q73" s="746"/>
      <c r="R73" s="746"/>
      <c r="S73" s="326"/>
    </row>
    <row r="74" spans="2:19" ht="15" customHeight="1" x14ac:dyDescent="0.3">
      <c r="B74" s="302"/>
      <c r="C74" s="324"/>
      <c r="D74" s="325"/>
      <c r="E74" s="336"/>
      <c r="F74" s="336"/>
      <c r="G74" s="336"/>
      <c r="H74" s="336"/>
      <c r="I74" s="336"/>
      <c r="J74" s="336"/>
      <c r="K74" s="336"/>
      <c r="L74" s="336"/>
      <c r="M74" s="336"/>
      <c r="N74" s="336"/>
      <c r="O74" s="336"/>
      <c r="P74" s="336"/>
      <c r="Q74" s="336"/>
      <c r="R74" s="336"/>
      <c r="S74" s="326"/>
    </row>
    <row r="75" spans="2:19" ht="15" customHeight="1" x14ac:dyDescent="0.3">
      <c r="B75" s="302"/>
      <c r="C75" s="308"/>
      <c r="D75" s="308"/>
      <c r="E75" s="308"/>
      <c r="F75" s="308"/>
      <c r="G75" s="308"/>
      <c r="H75" s="308"/>
      <c r="I75" s="308"/>
      <c r="J75" s="308"/>
      <c r="K75" s="308"/>
      <c r="L75" s="308"/>
      <c r="M75" s="308"/>
      <c r="N75" s="308"/>
      <c r="O75" s="308"/>
      <c r="P75" s="308"/>
      <c r="Q75" s="308"/>
      <c r="R75" s="308"/>
      <c r="S75" s="305"/>
    </row>
    <row r="76" spans="2:19" ht="25.8" x14ac:dyDescent="0.3">
      <c r="B76" s="302"/>
      <c r="C76" s="745" t="s">
        <v>317</v>
      </c>
      <c r="D76" s="745"/>
      <c r="E76" s="745"/>
      <c r="F76" s="745"/>
      <c r="G76" s="745"/>
      <c r="H76" s="745"/>
      <c r="I76" s="745"/>
      <c r="J76" s="745"/>
      <c r="K76" s="745"/>
      <c r="L76" s="745"/>
      <c r="M76" s="745"/>
      <c r="N76" s="745"/>
      <c r="O76" s="745"/>
      <c r="P76" s="745"/>
      <c r="Q76" s="745"/>
      <c r="R76" s="745"/>
      <c r="S76" s="305"/>
    </row>
    <row r="77" spans="2:19" s="327" customFormat="1" ht="24.6" customHeight="1" x14ac:dyDescent="0.3">
      <c r="B77" s="302"/>
      <c r="C77" s="743" t="s">
        <v>318</v>
      </c>
      <c r="D77" s="743"/>
      <c r="E77" s="743"/>
      <c r="F77" s="743"/>
      <c r="G77" s="743"/>
      <c r="H77" s="743"/>
      <c r="I77" s="743"/>
      <c r="J77" s="743"/>
      <c r="K77" s="743"/>
      <c r="L77" s="743"/>
      <c r="M77" s="743"/>
      <c r="N77" s="743"/>
      <c r="O77" s="743"/>
      <c r="P77" s="743"/>
      <c r="Q77" s="743"/>
      <c r="R77" s="743"/>
      <c r="S77" s="305"/>
    </row>
    <row r="78" spans="2:19" s="327" customFormat="1" ht="15" customHeight="1" x14ac:dyDescent="0.3">
      <c r="B78" s="302"/>
      <c r="C78" s="705"/>
      <c r="D78" s="705"/>
      <c r="E78" s="705"/>
      <c r="F78" s="328"/>
      <c r="G78" s="328"/>
      <c r="H78" s="328"/>
      <c r="I78" s="328"/>
      <c r="J78" s="328"/>
      <c r="K78" s="328"/>
      <c r="L78" s="328"/>
      <c r="M78" s="328"/>
      <c r="N78" s="328"/>
      <c r="O78" s="328"/>
      <c r="P78" s="328"/>
      <c r="Q78" s="328"/>
      <c r="R78" s="328"/>
      <c r="S78" s="305"/>
    </row>
    <row r="79" spans="2:19" ht="15" customHeight="1" x14ac:dyDescent="0.3">
      <c r="B79" s="302"/>
      <c r="C79" s="744" t="s">
        <v>319</v>
      </c>
      <c r="D79" s="744"/>
      <c r="E79" s="744"/>
      <c r="F79" s="744"/>
      <c r="G79" s="744"/>
      <c r="H79" s="328"/>
      <c r="I79" s="328"/>
      <c r="J79" s="328"/>
      <c r="K79" s="328"/>
      <c r="L79" s="328"/>
      <c r="M79" s="328"/>
      <c r="N79" s="328"/>
      <c r="O79" s="328"/>
      <c r="P79" s="328"/>
      <c r="Q79" s="328"/>
      <c r="R79" s="328"/>
      <c r="S79" s="305"/>
    </row>
    <row r="80" spans="2:19" ht="7.5" customHeight="1" x14ac:dyDescent="0.3">
      <c r="B80" s="302"/>
      <c r="C80" s="705"/>
      <c r="D80" s="705"/>
      <c r="E80" s="705"/>
      <c r="F80" s="328"/>
      <c r="G80" s="328"/>
      <c r="H80" s="328"/>
      <c r="I80" s="328"/>
      <c r="J80" s="328"/>
      <c r="K80" s="328"/>
      <c r="L80" s="328"/>
      <c r="M80" s="328"/>
      <c r="N80" s="328"/>
      <c r="O80" s="328"/>
      <c r="P80" s="328"/>
      <c r="Q80" s="328"/>
      <c r="R80" s="328"/>
      <c r="S80" s="305"/>
    </row>
    <row r="81" spans="2:19" ht="15" customHeight="1" x14ac:dyDescent="0.3">
      <c r="B81" s="302"/>
      <c r="C81" s="707" t="s">
        <v>320</v>
      </c>
      <c r="D81" s="707"/>
      <c r="E81" s="707"/>
      <c r="F81" s="707"/>
      <c r="G81" s="707"/>
      <c r="H81" s="707"/>
      <c r="I81" s="707"/>
      <c r="J81" s="707"/>
      <c r="K81" s="707"/>
      <c r="L81" s="707"/>
      <c r="M81" s="707"/>
      <c r="N81" s="707"/>
      <c r="O81" s="707"/>
      <c r="P81" s="707"/>
      <c r="Q81" s="707"/>
      <c r="R81" s="707"/>
      <c r="S81" s="305"/>
    </row>
    <row r="82" spans="2:19" ht="15" customHeight="1" x14ac:dyDescent="0.3">
      <c r="B82" s="302"/>
      <c r="C82" s="707"/>
      <c r="D82" s="707"/>
      <c r="E82" s="707"/>
      <c r="F82" s="707"/>
      <c r="G82" s="707"/>
      <c r="H82" s="707"/>
      <c r="I82" s="707"/>
      <c r="J82" s="707"/>
      <c r="K82" s="707"/>
      <c r="L82" s="707"/>
      <c r="M82" s="707"/>
      <c r="N82" s="707"/>
      <c r="O82" s="707"/>
      <c r="P82" s="707"/>
      <c r="Q82" s="707"/>
      <c r="R82" s="707"/>
      <c r="S82" s="305"/>
    </row>
    <row r="83" spans="2:19" ht="15" customHeight="1" x14ac:dyDescent="0.3">
      <c r="B83" s="302"/>
      <c r="C83" s="707"/>
      <c r="D83" s="707"/>
      <c r="E83" s="707"/>
      <c r="F83" s="707"/>
      <c r="G83" s="707"/>
      <c r="H83" s="707"/>
      <c r="I83" s="707"/>
      <c r="J83" s="707"/>
      <c r="K83" s="707"/>
      <c r="L83" s="707"/>
      <c r="M83" s="707"/>
      <c r="N83" s="707"/>
      <c r="O83" s="707"/>
      <c r="P83" s="707"/>
      <c r="Q83" s="707"/>
      <c r="R83" s="707"/>
      <c r="S83" s="305"/>
    </row>
    <row r="84" spans="2:19" ht="15" customHeight="1" thickBot="1" x14ac:dyDescent="0.35">
      <c r="B84" s="302"/>
      <c r="C84" s="705"/>
      <c r="D84" s="705"/>
      <c r="E84" s="705"/>
      <c r="F84" s="328"/>
      <c r="G84" s="328"/>
      <c r="H84" s="328"/>
      <c r="I84" s="328"/>
      <c r="J84" s="328"/>
      <c r="K84" s="328"/>
      <c r="L84" s="328"/>
      <c r="M84" s="328"/>
      <c r="N84" s="328"/>
      <c r="O84" s="328"/>
      <c r="P84" s="328"/>
      <c r="Q84" s="328"/>
      <c r="R84" s="328"/>
      <c r="S84" s="305"/>
    </row>
    <row r="85" spans="2:19" ht="15" customHeight="1" x14ac:dyDescent="0.3">
      <c r="B85" s="302"/>
      <c r="C85" s="720"/>
      <c r="D85" s="721"/>
      <c r="E85" s="721"/>
      <c r="F85" s="721"/>
      <c r="G85" s="721"/>
      <c r="H85" s="721"/>
      <c r="I85" s="721"/>
      <c r="J85" s="721"/>
      <c r="K85" s="721"/>
      <c r="L85" s="721"/>
      <c r="M85" s="721"/>
      <c r="N85" s="721"/>
      <c r="O85" s="721"/>
      <c r="P85" s="721"/>
      <c r="Q85" s="721"/>
      <c r="R85" s="722"/>
      <c r="S85" s="305"/>
    </row>
    <row r="86" spans="2:19" ht="15" customHeight="1" x14ac:dyDescent="0.3">
      <c r="B86" s="302"/>
      <c r="C86" s="723"/>
      <c r="D86" s="724"/>
      <c r="E86" s="724"/>
      <c r="F86" s="724"/>
      <c r="G86" s="724"/>
      <c r="H86" s="724"/>
      <c r="I86" s="724"/>
      <c r="J86" s="724"/>
      <c r="K86" s="724"/>
      <c r="L86" s="724"/>
      <c r="M86" s="724"/>
      <c r="N86" s="724"/>
      <c r="O86" s="724"/>
      <c r="P86" s="724"/>
      <c r="Q86" s="724"/>
      <c r="R86" s="725"/>
      <c r="S86" s="305"/>
    </row>
    <row r="87" spans="2:19" ht="15" customHeight="1" x14ac:dyDescent="0.3">
      <c r="B87" s="302"/>
      <c r="C87" s="723"/>
      <c r="D87" s="724"/>
      <c r="E87" s="724"/>
      <c r="F87" s="724"/>
      <c r="G87" s="724"/>
      <c r="H87" s="724"/>
      <c r="I87" s="724"/>
      <c r="J87" s="724"/>
      <c r="K87" s="724"/>
      <c r="L87" s="724"/>
      <c r="M87" s="724"/>
      <c r="N87" s="724"/>
      <c r="O87" s="724"/>
      <c r="P87" s="724"/>
      <c r="Q87" s="724"/>
      <c r="R87" s="725"/>
      <c r="S87" s="305"/>
    </row>
    <row r="88" spans="2:19" ht="15" customHeight="1" thickBot="1" x14ac:dyDescent="0.35">
      <c r="B88" s="302"/>
      <c r="C88" s="726"/>
      <c r="D88" s="727"/>
      <c r="E88" s="727"/>
      <c r="F88" s="727"/>
      <c r="G88" s="727"/>
      <c r="H88" s="727"/>
      <c r="I88" s="727"/>
      <c r="J88" s="727"/>
      <c r="K88" s="727"/>
      <c r="L88" s="727"/>
      <c r="M88" s="727"/>
      <c r="N88" s="727"/>
      <c r="O88" s="727"/>
      <c r="P88" s="727"/>
      <c r="Q88" s="727"/>
      <c r="R88" s="728"/>
      <c r="S88" s="305"/>
    </row>
    <row r="89" spans="2:19" ht="15" customHeight="1" x14ac:dyDescent="0.3">
      <c r="B89" s="302"/>
      <c r="C89" s="705"/>
      <c r="D89" s="705"/>
      <c r="E89" s="705"/>
      <c r="F89" s="328"/>
      <c r="G89" s="328"/>
      <c r="H89" s="328"/>
      <c r="I89" s="328"/>
      <c r="J89" s="328"/>
      <c r="K89" s="328"/>
      <c r="L89" s="328"/>
      <c r="M89" s="328"/>
      <c r="N89" s="328"/>
      <c r="O89" s="328"/>
      <c r="P89" s="328"/>
      <c r="Q89" s="328"/>
      <c r="R89" s="328"/>
      <c r="S89" s="305"/>
    </row>
    <row r="90" spans="2:19" ht="15" customHeight="1" x14ac:dyDescent="0.3">
      <c r="B90" s="302"/>
      <c r="C90" s="329" t="s">
        <v>321</v>
      </c>
      <c r="D90" s="329"/>
      <c r="E90" s="329"/>
      <c r="F90" s="329"/>
      <c r="G90" s="328"/>
      <c r="H90" s="328"/>
      <c r="I90" s="328"/>
      <c r="J90" s="328"/>
      <c r="K90" s="328"/>
      <c r="L90" s="328"/>
      <c r="M90" s="328"/>
      <c r="N90" s="328"/>
      <c r="O90" s="328"/>
      <c r="P90" s="328"/>
      <c r="Q90" s="328"/>
      <c r="R90" s="328"/>
      <c r="S90" s="305"/>
    </row>
    <row r="91" spans="2:19" ht="7.5" customHeight="1" thickBot="1" x14ac:dyDescent="0.35">
      <c r="B91" s="302"/>
      <c r="C91" s="705"/>
      <c r="D91" s="705"/>
      <c r="E91" s="705"/>
      <c r="F91" s="328"/>
      <c r="G91" s="328"/>
      <c r="H91" s="328"/>
      <c r="I91" s="328"/>
      <c r="J91" s="328"/>
      <c r="K91" s="328"/>
      <c r="L91" s="328"/>
      <c r="M91" s="328"/>
      <c r="N91" s="328"/>
      <c r="O91" s="328"/>
      <c r="P91" s="328"/>
      <c r="Q91" s="328"/>
      <c r="R91" s="328"/>
      <c r="S91" s="305"/>
    </row>
    <row r="92" spans="2:19" ht="15" customHeight="1" thickBot="1" x14ac:dyDescent="0.35">
      <c r="B92" s="302"/>
      <c r="C92" s="730"/>
      <c r="D92" s="731"/>
      <c r="E92" s="731"/>
      <c r="F92" s="731"/>
      <c r="G92" s="732"/>
      <c r="H92" s="330" t="s">
        <v>322</v>
      </c>
      <c r="I92" s="328"/>
      <c r="J92" s="328"/>
      <c r="K92" s="328"/>
      <c r="L92" s="328"/>
      <c r="M92" s="328"/>
      <c r="N92" s="328"/>
      <c r="O92" s="328"/>
      <c r="P92" s="328"/>
      <c r="Q92" s="328"/>
      <c r="R92" s="328"/>
      <c r="S92" s="305"/>
    </row>
    <row r="93" spans="2:19" ht="15" customHeight="1" x14ac:dyDescent="0.3">
      <c r="B93" s="302"/>
      <c r="C93" s="330"/>
      <c r="D93" s="330"/>
      <c r="E93" s="330"/>
      <c r="F93" s="330"/>
      <c r="G93" s="330"/>
      <c r="H93" s="711" t="s">
        <v>381</v>
      </c>
      <c r="I93" s="711"/>
      <c r="J93" s="711"/>
      <c r="K93" s="711"/>
      <c r="L93" s="711"/>
      <c r="M93" s="711"/>
      <c r="N93" s="711"/>
      <c r="O93" s="711"/>
      <c r="P93" s="711"/>
      <c r="Q93" s="711"/>
      <c r="R93" s="711"/>
      <c r="S93" s="305"/>
    </row>
    <row r="94" spans="2:19" ht="15" customHeight="1" x14ac:dyDescent="0.3">
      <c r="B94" s="302"/>
      <c r="C94" s="330"/>
      <c r="D94" s="330"/>
      <c r="E94" s="330"/>
      <c r="F94" s="330"/>
      <c r="G94" s="330"/>
      <c r="H94" s="711"/>
      <c r="I94" s="711"/>
      <c r="J94" s="711"/>
      <c r="K94" s="711"/>
      <c r="L94" s="711"/>
      <c r="M94" s="711"/>
      <c r="N94" s="711"/>
      <c r="O94" s="711"/>
      <c r="P94" s="711"/>
      <c r="Q94" s="711"/>
      <c r="R94" s="711"/>
      <c r="S94" s="305"/>
    </row>
    <row r="95" spans="2:19" ht="15" customHeight="1" x14ac:dyDescent="0.3">
      <c r="B95" s="302"/>
      <c r="C95" s="330"/>
      <c r="D95" s="330"/>
      <c r="E95" s="330"/>
      <c r="F95" s="330"/>
      <c r="G95" s="330"/>
      <c r="H95" s="711"/>
      <c r="I95" s="711"/>
      <c r="J95" s="711"/>
      <c r="K95" s="711"/>
      <c r="L95" s="711"/>
      <c r="M95" s="711"/>
      <c r="N95" s="711"/>
      <c r="O95" s="711"/>
      <c r="P95" s="711"/>
      <c r="Q95" s="711"/>
      <c r="R95" s="711"/>
      <c r="S95" s="305"/>
    </row>
    <row r="96" spans="2:19" ht="15" customHeight="1" thickBot="1" x14ac:dyDescent="0.35">
      <c r="B96" s="302"/>
      <c r="C96" s="328"/>
      <c r="D96" s="328"/>
      <c r="E96" s="328"/>
      <c r="F96" s="328"/>
      <c r="G96" s="328"/>
      <c r="H96" s="328"/>
      <c r="I96" s="328"/>
      <c r="J96" s="328"/>
      <c r="K96" s="328"/>
      <c r="L96" s="328"/>
      <c r="M96" s="328"/>
      <c r="N96" s="328"/>
      <c r="O96" s="328"/>
      <c r="P96" s="328"/>
      <c r="Q96" s="328"/>
      <c r="R96" s="328"/>
      <c r="S96" s="305"/>
    </row>
    <row r="97" spans="2:21" ht="15" customHeight="1" thickBot="1" x14ac:dyDescent="0.35">
      <c r="B97" s="302"/>
      <c r="C97" s="709"/>
      <c r="D97" s="710"/>
      <c r="E97" s="328"/>
      <c r="F97" s="708" t="s">
        <v>324</v>
      </c>
      <c r="G97" s="708"/>
      <c r="H97" s="708"/>
      <c r="I97" s="708"/>
      <c r="J97" s="708"/>
      <c r="K97" s="708"/>
      <c r="L97" s="708"/>
      <c r="M97" s="708"/>
      <c r="N97" s="708"/>
      <c r="O97" s="708"/>
      <c r="P97" s="708"/>
      <c r="Q97" s="708"/>
      <c r="R97" s="708"/>
      <c r="S97" s="305"/>
      <c r="U97" s="331" t="s">
        <v>323</v>
      </c>
    </row>
    <row r="98" spans="2:21" ht="15" customHeight="1" x14ac:dyDescent="0.3">
      <c r="B98" s="302"/>
      <c r="C98" s="328"/>
      <c r="D98" s="328"/>
      <c r="E98" s="328"/>
      <c r="F98" s="708"/>
      <c r="G98" s="708"/>
      <c r="H98" s="708"/>
      <c r="I98" s="708"/>
      <c r="J98" s="708"/>
      <c r="K98" s="708"/>
      <c r="L98" s="708"/>
      <c r="M98" s="708"/>
      <c r="N98" s="708"/>
      <c r="O98" s="708"/>
      <c r="P98" s="708"/>
      <c r="Q98" s="708"/>
      <c r="R98" s="708"/>
      <c r="S98" s="305"/>
    </row>
    <row r="99" spans="2:21" ht="15" customHeight="1" x14ac:dyDescent="0.3">
      <c r="B99" s="302"/>
      <c r="C99" s="328"/>
      <c r="D99" s="328"/>
      <c r="E99" s="328"/>
      <c r="F99" s="708"/>
      <c r="G99" s="708"/>
      <c r="H99" s="708"/>
      <c r="I99" s="708"/>
      <c r="J99" s="708"/>
      <c r="K99" s="708"/>
      <c r="L99" s="708"/>
      <c r="M99" s="708"/>
      <c r="N99" s="708"/>
      <c r="O99" s="708"/>
      <c r="P99" s="708"/>
      <c r="Q99" s="708"/>
      <c r="R99" s="708"/>
      <c r="S99" s="305"/>
    </row>
    <row r="100" spans="2:21" ht="15" customHeight="1" x14ac:dyDescent="0.3">
      <c r="B100" s="302"/>
      <c r="C100" s="705"/>
      <c r="D100" s="705"/>
      <c r="E100" s="705"/>
      <c r="F100" s="328"/>
      <c r="G100" s="328"/>
      <c r="H100" s="328"/>
      <c r="I100" s="328"/>
      <c r="J100" s="328"/>
      <c r="K100" s="328"/>
      <c r="L100" s="328"/>
      <c r="M100" s="328"/>
      <c r="N100" s="328"/>
      <c r="O100" s="328"/>
      <c r="P100" s="328"/>
      <c r="Q100" s="328"/>
      <c r="R100" s="328"/>
      <c r="S100" s="305"/>
    </row>
    <row r="101" spans="2:21" ht="14.4" x14ac:dyDescent="0.3">
      <c r="B101" s="433"/>
      <c r="C101" s="434" t="s">
        <v>325</v>
      </c>
      <c r="D101" s="434"/>
      <c r="E101" s="434"/>
      <c r="F101" s="434"/>
      <c r="G101" s="435"/>
      <c r="H101" s="435"/>
      <c r="I101" s="435"/>
      <c r="J101" s="435"/>
      <c r="K101" s="435"/>
      <c r="L101" s="435"/>
      <c r="M101" s="435"/>
      <c r="N101" s="435"/>
      <c r="O101" s="435"/>
      <c r="P101" s="435"/>
      <c r="Q101" s="328"/>
      <c r="R101" s="328"/>
      <c r="S101" s="305"/>
    </row>
    <row r="102" spans="2:21" ht="7.5" customHeight="1" x14ac:dyDescent="0.3">
      <c r="B102" s="433"/>
      <c r="C102" s="706"/>
      <c r="D102" s="706"/>
      <c r="E102" s="706"/>
      <c r="F102" s="435"/>
      <c r="G102" s="435"/>
      <c r="H102" s="435"/>
      <c r="I102" s="435"/>
      <c r="J102" s="435"/>
      <c r="K102" s="435"/>
      <c r="L102" s="435"/>
      <c r="M102" s="435"/>
      <c r="N102" s="435"/>
      <c r="O102" s="435"/>
      <c r="P102" s="435"/>
      <c r="Q102" s="328"/>
      <c r="R102" s="328"/>
      <c r="S102" s="305"/>
    </row>
    <row r="103" spans="2:21" ht="15" customHeight="1" x14ac:dyDescent="0.3">
      <c r="B103" s="433"/>
      <c r="C103" s="435" t="s">
        <v>344</v>
      </c>
      <c r="D103" s="435"/>
      <c r="E103" s="435"/>
      <c r="F103" s="435"/>
      <c r="G103" s="435"/>
      <c r="H103" s="435"/>
      <c r="I103" s="435"/>
      <c r="J103" s="435"/>
      <c r="K103" s="435"/>
      <c r="L103" s="435"/>
      <c r="M103" s="435"/>
      <c r="N103" s="435"/>
      <c r="O103" s="435"/>
      <c r="P103" s="435"/>
      <c r="Q103" s="328"/>
      <c r="R103" s="328"/>
      <c r="S103" s="305"/>
    </row>
    <row r="104" spans="2:21" ht="15" customHeight="1" thickBot="1" x14ac:dyDescent="0.35">
      <c r="B104" s="433"/>
      <c r="C104" s="435"/>
      <c r="D104" s="435"/>
      <c r="E104" s="435"/>
      <c r="F104" s="435"/>
      <c r="G104" s="435"/>
      <c r="H104" s="435"/>
      <c r="I104" s="435"/>
      <c r="J104" s="435"/>
      <c r="K104" s="435"/>
      <c r="L104" s="435"/>
      <c r="M104" s="435"/>
      <c r="N104" s="435"/>
      <c r="O104" s="435"/>
      <c r="P104" s="435"/>
      <c r="Q104" s="328"/>
      <c r="R104" s="328"/>
      <c r="S104" s="305"/>
    </row>
    <row r="105" spans="2:21" ht="15" customHeight="1" thickBot="1" x14ac:dyDescent="0.35">
      <c r="B105" s="433"/>
      <c r="C105" s="712"/>
      <c r="D105" s="713"/>
      <c r="E105" s="435"/>
      <c r="F105" s="715"/>
      <c r="G105" s="716"/>
      <c r="H105" s="436"/>
      <c r="I105" s="438"/>
      <c r="J105" s="436" t="s">
        <v>326</v>
      </c>
      <c r="K105" s="435"/>
      <c r="L105" s="435"/>
      <c r="M105" s="435"/>
      <c r="N105" s="435"/>
      <c r="O105" s="435"/>
      <c r="P105" s="435"/>
      <c r="Q105" s="328"/>
      <c r="R105" s="328"/>
      <c r="S105" s="305"/>
    </row>
    <row r="106" spans="2:21" ht="15" customHeight="1" x14ac:dyDescent="0.3">
      <c r="B106" s="433"/>
      <c r="C106" s="714" t="s">
        <v>345</v>
      </c>
      <c r="D106" s="714"/>
      <c r="E106" s="435"/>
      <c r="F106" s="714" t="s">
        <v>259</v>
      </c>
      <c r="G106" s="714"/>
      <c r="H106" s="436"/>
      <c r="I106" s="437" t="s">
        <v>346</v>
      </c>
      <c r="J106" s="435"/>
      <c r="K106" s="435"/>
      <c r="L106" s="435"/>
      <c r="M106" s="435"/>
      <c r="N106" s="435"/>
      <c r="O106" s="435"/>
      <c r="P106" s="435"/>
      <c r="Q106" s="426"/>
      <c r="R106" s="426"/>
      <c r="S106" s="305"/>
    </row>
    <row r="107" spans="2:21" ht="15" customHeight="1" x14ac:dyDescent="0.3">
      <c r="B107" s="433"/>
      <c r="C107" s="706"/>
      <c r="D107" s="706"/>
      <c r="E107" s="706"/>
      <c r="F107" s="435"/>
      <c r="G107" s="435"/>
      <c r="H107" s="435"/>
      <c r="I107" s="435"/>
      <c r="J107" s="435"/>
      <c r="K107" s="435"/>
      <c r="L107" s="435"/>
      <c r="M107" s="435"/>
      <c r="N107" s="435"/>
      <c r="O107" s="435"/>
      <c r="P107" s="435"/>
      <c r="Q107" s="328"/>
      <c r="R107" s="328"/>
      <c r="S107" s="305"/>
    </row>
    <row r="108" spans="2:21" ht="15" customHeight="1" x14ac:dyDescent="0.3">
      <c r="B108" s="433"/>
      <c r="C108" s="434" t="s">
        <v>327</v>
      </c>
      <c r="D108" s="434"/>
      <c r="E108" s="434"/>
      <c r="F108" s="434"/>
      <c r="G108" s="435"/>
      <c r="H108" s="435"/>
      <c r="I108" s="435"/>
      <c r="J108" s="435"/>
      <c r="K108" s="435"/>
      <c r="L108" s="435"/>
      <c r="M108" s="435"/>
      <c r="N108" s="435"/>
      <c r="O108" s="435"/>
      <c r="P108" s="435"/>
      <c r="Q108" s="328"/>
      <c r="R108" s="328"/>
      <c r="S108" s="305"/>
    </row>
    <row r="109" spans="2:21" ht="7.5" customHeight="1" x14ac:dyDescent="0.3">
      <c r="B109" s="302"/>
      <c r="C109" s="705"/>
      <c r="D109" s="705"/>
      <c r="E109" s="705"/>
      <c r="F109" s="328"/>
      <c r="G109" s="328"/>
      <c r="H109" s="328"/>
      <c r="I109" s="328"/>
      <c r="J109" s="328"/>
      <c r="K109" s="328"/>
      <c r="L109" s="328"/>
      <c r="M109" s="328"/>
      <c r="N109" s="328"/>
      <c r="O109" s="328"/>
      <c r="P109" s="328"/>
      <c r="Q109" s="328"/>
      <c r="R109" s="328"/>
      <c r="S109" s="305"/>
    </row>
    <row r="110" spans="2:21" ht="15" customHeight="1" x14ac:dyDescent="0.3">
      <c r="B110" s="302"/>
      <c r="C110" s="707" t="s">
        <v>375</v>
      </c>
      <c r="D110" s="707"/>
      <c r="E110" s="707"/>
      <c r="F110" s="707"/>
      <c r="G110" s="707"/>
      <c r="H110" s="707"/>
      <c r="I110" s="707"/>
      <c r="J110" s="707"/>
      <c r="K110" s="707"/>
      <c r="L110" s="707"/>
      <c r="M110" s="707"/>
      <c r="N110" s="707"/>
      <c r="O110" s="707"/>
      <c r="P110" s="707"/>
      <c r="Q110" s="707"/>
      <c r="R110" s="707"/>
      <c r="S110" s="305"/>
    </row>
    <row r="111" spans="2:21" ht="15" customHeight="1" x14ac:dyDescent="0.3">
      <c r="B111" s="302"/>
      <c r="C111" s="707"/>
      <c r="D111" s="707"/>
      <c r="E111" s="707"/>
      <c r="F111" s="707"/>
      <c r="G111" s="707"/>
      <c r="H111" s="707"/>
      <c r="I111" s="707"/>
      <c r="J111" s="707"/>
      <c r="K111" s="707"/>
      <c r="L111" s="707"/>
      <c r="M111" s="707"/>
      <c r="N111" s="707"/>
      <c r="O111" s="707"/>
      <c r="P111" s="707"/>
      <c r="Q111" s="707"/>
      <c r="R111" s="707"/>
      <c r="S111" s="305"/>
    </row>
    <row r="112" spans="2:21" ht="15" customHeight="1" x14ac:dyDescent="0.3">
      <c r="B112" s="302"/>
      <c r="C112" s="705"/>
      <c r="D112" s="705"/>
      <c r="E112" s="705"/>
      <c r="F112" s="328"/>
      <c r="G112" s="328"/>
      <c r="H112" s="328"/>
      <c r="I112" s="328"/>
      <c r="J112" s="328"/>
      <c r="K112" s="328"/>
      <c r="L112" s="328"/>
      <c r="M112" s="328"/>
      <c r="N112" s="328"/>
      <c r="O112" s="328"/>
      <c r="P112" s="328"/>
      <c r="Q112" s="328"/>
      <c r="R112" s="328"/>
      <c r="S112" s="305"/>
    </row>
    <row r="113" spans="2:19" ht="15" customHeight="1" x14ac:dyDescent="0.3">
      <c r="B113" s="302"/>
      <c r="C113" s="717" t="s">
        <v>328</v>
      </c>
      <c r="D113" s="717"/>
      <c r="E113" s="717"/>
      <c r="F113" s="717"/>
      <c r="G113" s="717"/>
      <c r="H113" s="717"/>
      <c r="I113" s="717"/>
      <c r="J113" s="717"/>
      <c r="K113" s="717"/>
      <c r="L113" s="717" t="s">
        <v>329</v>
      </c>
      <c r="M113" s="717"/>
      <c r="N113" s="328"/>
      <c r="O113" s="328"/>
      <c r="P113" s="328"/>
      <c r="Q113" s="328"/>
      <c r="R113" s="328"/>
      <c r="S113" s="305"/>
    </row>
    <row r="114" spans="2:19" ht="15" customHeight="1" x14ac:dyDescent="0.3">
      <c r="B114" s="302"/>
      <c r="C114" s="332">
        <v>1</v>
      </c>
      <c r="D114" s="718"/>
      <c r="E114" s="718"/>
      <c r="F114" s="718"/>
      <c r="G114" s="718"/>
      <c r="H114" s="718"/>
      <c r="I114" s="718"/>
      <c r="J114" s="718"/>
      <c r="K114" s="718"/>
      <c r="L114" s="719"/>
      <c r="M114" s="719"/>
      <c r="N114" s="328"/>
      <c r="O114" s="328"/>
      <c r="P114" s="328"/>
      <c r="Q114" s="328"/>
      <c r="R114" s="328"/>
      <c r="S114" s="305"/>
    </row>
    <row r="115" spans="2:19" ht="15" customHeight="1" x14ac:dyDescent="0.3">
      <c r="B115" s="302"/>
      <c r="C115" s="332">
        <v>2</v>
      </c>
      <c r="D115" s="718"/>
      <c r="E115" s="718"/>
      <c r="F115" s="718"/>
      <c r="G115" s="718"/>
      <c r="H115" s="718"/>
      <c r="I115" s="718"/>
      <c r="J115" s="718"/>
      <c r="K115" s="718"/>
      <c r="L115" s="719"/>
      <c r="M115" s="719"/>
      <c r="N115" s="328"/>
      <c r="O115" s="328"/>
      <c r="P115" s="328"/>
      <c r="Q115" s="328"/>
      <c r="R115" s="328"/>
      <c r="S115" s="305"/>
    </row>
    <row r="116" spans="2:19" ht="15" customHeight="1" x14ac:dyDescent="0.3">
      <c r="B116" s="302"/>
      <c r="C116" s="332">
        <v>3</v>
      </c>
      <c r="D116" s="718"/>
      <c r="E116" s="718"/>
      <c r="F116" s="718"/>
      <c r="G116" s="718"/>
      <c r="H116" s="718"/>
      <c r="I116" s="718"/>
      <c r="J116" s="718"/>
      <c r="K116" s="718"/>
      <c r="L116" s="719"/>
      <c r="M116" s="719"/>
      <c r="N116" s="328"/>
      <c r="O116" s="328"/>
      <c r="P116" s="328"/>
      <c r="Q116" s="328"/>
      <c r="R116" s="328"/>
      <c r="S116" s="305"/>
    </row>
    <row r="117" spans="2:19" ht="15" customHeight="1" x14ac:dyDescent="0.3">
      <c r="B117" s="302"/>
      <c r="C117" s="332">
        <v>4</v>
      </c>
      <c r="D117" s="718"/>
      <c r="E117" s="718"/>
      <c r="F117" s="718"/>
      <c r="G117" s="718"/>
      <c r="H117" s="718"/>
      <c r="I117" s="718"/>
      <c r="J117" s="718"/>
      <c r="K117" s="718"/>
      <c r="L117" s="719"/>
      <c r="M117" s="719"/>
      <c r="N117" s="328"/>
      <c r="O117" s="328"/>
      <c r="P117" s="328"/>
      <c r="Q117" s="328"/>
      <c r="R117" s="328"/>
      <c r="S117" s="305"/>
    </row>
    <row r="118" spans="2:19" ht="15" customHeight="1" x14ac:dyDescent="0.3">
      <c r="B118" s="302"/>
      <c r="C118" s="332">
        <v>5</v>
      </c>
      <c r="D118" s="718"/>
      <c r="E118" s="718"/>
      <c r="F118" s="718"/>
      <c r="G118" s="718"/>
      <c r="H118" s="718"/>
      <c r="I118" s="718"/>
      <c r="J118" s="718"/>
      <c r="K118" s="718"/>
      <c r="L118" s="719"/>
      <c r="M118" s="719"/>
      <c r="N118" s="470"/>
      <c r="O118" s="470"/>
      <c r="P118" s="470"/>
      <c r="Q118" s="470"/>
      <c r="R118" s="470"/>
      <c r="S118" s="305"/>
    </row>
    <row r="119" spans="2:19" ht="15" customHeight="1" x14ac:dyDescent="0.3">
      <c r="B119" s="302"/>
      <c r="C119" s="332">
        <v>6</v>
      </c>
      <c r="D119" s="718"/>
      <c r="E119" s="718"/>
      <c r="F119" s="718"/>
      <c r="G119" s="718"/>
      <c r="H119" s="718"/>
      <c r="I119" s="718"/>
      <c r="J119" s="718"/>
      <c r="K119" s="718"/>
      <c r="L119" s="719"/>
      <c r="M119" s="719"/>
      <c r="N119" s="470"/>
      <c r="O119" s="470"/>
      <c r="P119" s="470"/>
      <c r="Q119" s="470"/>
      <c r="R119" s="470"/>
      <c r="S119" s="305"/>
    </row>
    <row r="120" spans="2:19" ht="15" customHeight="1" x14ac:dyDescent="0.3">
      <c r="B120" s="302"/>
      <c r="C120" s="332">
        <v>7</v>
      </c>
      <c r="D120" s="718"/>
      <c r="E120" s="718"/>
      <c r="F120" s="718"/>
      <c r="G120" s="718"/>
      <c r="H120" s="718"/>
      <c r="I120" s="718"/>
      <c r="J120" s="718"/>
      <c r="K120" s="718"/>
      <c r="L120" s="719"/>
      <c r="M120" s="719"/>
      <c r="N120" s="470"/>
      <c r="O120" s="470"/>
      <c r="P120" s="470"/>
      <c r="Q120" s="470"/>
      <c r="R120" s="470"/>
      <c r="S120" s="305"/>
    </row>
    <row r="121" spans="2:19" ht="15" customHeight="1" x14ac:dyDescent="0.3">
      <c r="B121" s="302"/>
      <c r="C121" s="332">
        <v>8</v>
      </c>
      <c r="D121" s="718"/>
      <c r="E121" s="718"/>
      <c r="F121" s="718"/>
      <c r="G121" s="718"/>
      <c r="H121" s="718"/>
      <c r="I121" s="718"/>
      <c r="J121" s="718"/>
      <c r="K121" s="718"/>
      <c r="L121" s="719"/>
      <c r="M121" s="719"/>
      <c r="N121" s="470"/>
      <c r="O121" s="470"/>
      <c r="P121" s="470"/>
      <c r="Q121" s="470"/>
      <c r="R121" s="470"/>
      <c r="S121" s="305"/>
    </row>
    <row r="122" spans="2:19" ht="15" customHeight="1" x14ac:dyDescent="0.3">
      <c r="B122" s="302"/>
      <c r="C122" s="705"/>
      <c r="D122" s="705"/>
      <c r="E122" s="705"/>
      <c r="F122" s="328"/>
      <c r="G122" s="328"/>
      <c r="H122" s="328"/>
      <c r="I122" s="328"/>
      <c r="J122" s="328"/>
      <c r="K122" s="328"/>
      <c r="L122" s="328"/>
      <c r="M122" s="328"/>
      <c r="N122" s="328"/>
      <c r="O122" s="328"/>
      <c r="P122" s="328"/>
      <c r="Q122" s="328"/>
      <c r="R122" s="328"/>
      <c r="S122" s="305"/>
    </row>
    <row r="123" spans="2:19" ht="15" customHeight="1" x14ac:dyDescent="0.3">
      <c r="B123" s="302"/>
      <c r="C123" s="329" t="s">
        <v>330</v>
      </c>
      <c r="D123" s="329"/>
      <c r="E123" s="329"/>
      <c r="F123" s="329"/>
      <c r="G123" s="328"/>
      <c r="H123" s="328"/>
      <c r="I123" s="328"/>
      <c r="J123" s="328"/>
      <c r="K123" s="328"/>
      <c r="L123" s="328"/>
      <c r="M123" s="328"/>
      <c r="N123" s="328"/>
      <c r="O123" s="328"/>
      <c r="P123" s="328"/>
      <c r="Q123" s="328"/>
      <c r="R123" s="328"/>
      <c r="S123" s="305"/>
    </row>
    <row r="124" spans="2:19" ht="7.5" customHeight="1" x14ac:dyDescent="0.3">
      <c r="B124" s="302"/>
      <c r="C124" s="705"/>
      <c r="D124" s="705"/>
      <c r="E124" s="705"/>
      <c r="F124" s="328"/>
      <c r="G124" s="328"/>
      <c r="H124" s="328"/>
      <c r="I124" s="328"/>
      <c r="J124" s="328"/>
      <c r="K124" s="328"/>
      <c r="L124" s="328"/>
      <c r="M124" s="328"/>
      <c r="N124" s="328"/>
      <c r="O124" s="328"/>
      <c r="P124" s="328"/>
      <c r="Q124" s="328"/>
      <c r="R124" s="328"/>
      <c r="S124" s="305"/>
    </row>
    <row r="125" spans="2:19" ht="15" customHeight="1" thickBot="1" x14ac:dyDescent="0.35">
      <c r="B125" s="302"/>
      <c r="C125" s="328" t="s">
        <v>331</v>
      </c>
      <c r="D125" s="328"/>
      <c r="E125" s="328"/>
      <c r="F125" s="328"/>
      <c r="G125" s="328"/>
      <c r="H125" s="328"/>
      <c r="I125" s="328"/>
      <c r="J125" s="328"/>
      <c r="K125" s="328"/>
      <c r="L125" s="328"/>
      <c r="M125" s="328"/>
      <c r="N125" s="328"/>
      <c r="O125" s="328"/>
      <c r="P125" s="328"/>
      <c r="Q125" s="328"/>
      <c r="R125" s="328"/>
      <c r="S125" s="305"/>
    </row>
    <row r="126" spans="2:19" ht="15" customHeight="1" x14ac:dyDescent="0.3">
      <c r="B126" s="302"/>
      <c r="C126" s="720"/>
      <c r="D126" s="721"/>
      <c r="E126" s="721"/>
      <c r="F126" s="721"/>
      <c r="G126" s="721"/>
      <c r="H126" s="721"/>
      <c r="I126" s="721"/>
      <c r="J126" s="721"/>
      <c r="K126" s="721"/>
      <c r="L126" s="721"/>
      <c r="M126" s="721"/>
      <c r="N126" s="721"/>
      <c r="O126" s="721"/>
      <c r="P126" s="721"/>
      <c r="Q126" s="721"/>
      <c r="R126" s="722"/>
      <c r="S126" s="305"/>
    </row>
    <row r="127" spans="2:19" ht="15" customHeight="1" x14ac:dyDescent="0.3">
      <c r="B127" s="302"/>
      <c r="C127" s="723"/>
      <c r="D127" s="724"/>
      <c r="E127" s="724"/>
      <c r="F127" s="724"/>
      <c r="G127" s="724"/>
      <c r="H127" s="724"/>
      <c r="I127" s="724"/>
      <c r="J127" s="724"/>
      <c r="K127" s="724"/>
      <c r="L127" s="724"/>
      <c r="M127" s="724"/>
      <c r="N127" s="724"/>
      <c r="O127" s="724"/>
      <c r="P127" s="724"/>
      <c r="Q127" s="724"/>
      <c r="R127" s="725"/>
      <c r="S127" s="305"/>
    </row>
    <row r="128" spans="2:19" ht="15" customHeight="1" thickBot="1" x14ac:dyDescent="0.35">
      <c r="B128" s="302"/>
      <c r="C128" s="726"/>
      <c r="D128" s="727"/>
      <c r="E128" s="727"/>
      <c r="F128" s="727"/>
      <c r="G128" s="727"/>
      <c r="H128" s="727"/>
      <c r="I128" s="727"/>
      <c r="J128" s="727"/>
      <c r="K128" s="727"/>
      <c r="L128" s="727"/>
      <c r="M128" s="727"/>
      <c r="N128" s="727"/>
      <c r="O128" s="727"/>
      <c r="P128" s="727"/>
      <c r="Q128" s="727"/>
      <c r="R128" s="728"/>
      <c r="S128" s="305"/>
    </row>
    <row r="129" spans="2:19" ht="15" customHeight="1" x14ac:dyDescent="0.3">
      <c r="B129" s="302"/>
      <c r="C129" s="705"/>
      <c r="D129" s="705"/>
      <c r="E129" s="705"/>
      <c r="F129" s="328"/>
      <c r="G129" s="328"/>
      <c r="H129" s="328"/>
      <c r="I129" s="328"/>
      <c r="J129" s="328"/>
      <c r="K129" s="328"/>
      <c r="L129" s="328"/>
      <c r="M129" s="328"/>
      <c r="N129" s="328"/>
      <c r="O129" s="328"/>
      <c r="P129" s="328"/>
      <c r="Q129" s="328"/>
      <c r="R129" s="328"/>
      <c r="S129" s="305"/>
    </row>
    <row r="130" spans="2:19" ht="15" customHeight="1" thickBot="1" x14ac:dyDescent="0.35">
      <c r="B130" s="302"/>
      <c r="C130" s="328" t="s">
        <v>332</v>
      </c>
      <c r="D130" s="328"/>
      <c r="E130" s="328"/>
      <c r="F130" s="328"/>
      <c r="G130" s="328"/>
      <c r="H130" s="328"/>
      <c r="I130" s="328"/>
      <c r="J130" s="328"/>
      <c r="K130" s="328"/>
      <c r="L130" s="328"/>
      <c r="M130" s="328"/>
      <c r="N130" s="328"/>
      <c r="O130" s="328"/>
      <c r="P130" s="328"/>
      <c r="Q130" s="328"/>
      <c r="R130" s="328"/>
      <c r="S130" s="305"/>
    </row>
    <row r="131" spans="2:19" ht="15" customHeight="1" x14ac:dyDescent="0.3">
      <c r="B131" s="302"/>
      <c r="C131" s="720"/>
      <c r="D131" s="721"/>
      <c r="E131" s="721"/>
      <c r="F131" s="721"/>
      <c r="G131" s="721"/>
      <c r="H131" s="721"/>
      <c r="I131" s="721"/>
      <c r="J131" s="721"/>
      <c r="K131" s="721"/>
      <c r="L131" s="721"/>
      <c r="M131" s="721"/>
      <c r="N131" s="721"/>
      <c r="O131" s="721"/>
      <c r="P131" s="721"/>
      <c r="Q131" s="721"/>
      <c r="R131" s="722"/>
      <c r="S131" s="305"/>
    </row>
    <row r="132" spans="2:19" ht="15" customHeight="1" x14ac:dyDescent="0.3">
      <c r="B132" s="302"/>
      <c r="C132" s="723"/>
      <c r="D132" s="724"/>
      <c r="E132" s="724"/>
      <c r="F132" s="724"/>
      <c r="G132" s="724"/>
      <c r="H132" s="724"/>
      <c r="I132" s="724"/>
      <c r="J132" s="724"/>
      <c r="K132" s="724"/>
      <c r="L132" s="724"/>
      <c r="M132" s="724"/>
      <c r="N132" s="724"/>
      <c r="O132" s="724"/>
      <c r="P132" s="724"/>
      <c r="Q132" s="724"/>
      <c r="R132" s="725"/>
      <c r="S132" s="305"/>
    </row>
    <row r="133" spans="2:19" ht="15" customHeight="1" thickBot="1" x14ac:dyDescent="0.35">
      <c r="B133" s="302"/>
      <c r="C133" s="726"/>
      <c r="D133" s="727"/>
      <c r="E133" s="727"/>
      <c r="F133" s="727"/>
      <c r="G133" s="727"/>
      <c r="H133" s="727"/>
      <c r="I133" s="727"/>
      <c r="J133" s="727"/>
      <c r="K133" s="727"/>
      <c r="L133" s="727"/>
      <c r="M133" s="727"/>
      <c r="N133" s="727"/>
      <c r="O133" s="727"/>
      <c r="P133" s="727"/>
      <c r="Q133" s="727"/>
      <c r="R133" s="728"/>
      <c r="S133" s="305"/>
    </row>
    <row r="134" spans="2:19" ht="15" customHeight="1" x14ac:dyDescent="0.3">
      <c r="B134" s="302"/>
      <c r="C134" s="705"/>
      <c r="D134" s="705"/>
      <c r="E134" s="705"/>
      <c r="F134" s="328"/>
      <c r="G134" s="328"/>
      <c r="H134" s="328"/>
      <c r="I134" s="328"/>
      <c r="J134" s="328"/>
      <c r="K134" s="328"/>
      <c r="L134" s="328"/>
      <c r="M134" s="328"/>
      <c r="N134" s="328"/>
      <c r="O134" s="328"/>
      <c r="P134" s="328"/>
      <c r="Q134" s="328"/>
      <c r="R134" s="328"/>
      <c r="S134" s="305"/>
    </row>
    <row r="135" spans="2:19" ht="15" customHeight="1" x14ac:dyDescent="0.3">
      <c r="B135" s="302"/>
      <c r="C135" s="707" t="s">
        <v>333</v>
      </c>
      <c r="D135" s="707"/>
      <c r="E135" s="707"/>
      <c r="F135" s="707"/>
      <c r="G135" s="707"/>
      <c r="H135" s="707"/>
      <c r="I135" s="707"/>
      <c r="J135" s="707"/>
      <c r="K135" s="707"/>
      <c r="L135" s="707"/>
      <c r="M135" s="707"/>
      <c r="N135" s="707"/>
      <c r="O135" s="707"/>
      <c r="P135" s="707"/>
      <c r="Q135" s="707"/>
      <c r="R135" s="707"/>
      <c r="S135" s="305"/>
    </row>
    <row r="136" spans="2:19" ht="15" customHeight="1" thickBot="1" x14ac:dyDescent="0.35">
      <c r="B136" s="302"/>
      <c r="C136" s="707"/>
      <c r="D136" s="707"/>
      <c r="E136" s="707"/>
      <c r="F136" s="707"/>
      <c r="G136" s="707"/>
      <c r="H136" s="707"/>
      <c r="I136" s="707"/>
      <c r="J136" s="707"/>
      <c r="K136" s="707"/>
      <c r="L136" s="707"/>
      <c r="M136" s="707"/>
      <c r="N136" s="707"/>
      <c r="O136" s="707"/>
      <c r="P136" s="707"/>
      <c r="Q136" s="707"/>
      <c r="R136" s="707"/>
      <c r="S136" s="305"/>
    </row>
    <row r="137" spans="2:19" ht="15" customHeight="1" x14ac:dyDescent="0.3">
      <c r="B137" s="302"/>
      <c r="C137" s="720"/>
      <c r="D137" s="721"/>
      <c r="E137" s="721"/>
      <c r="F137" s="721"/>
      <c r="G137" s="721"/>
      <c r="H137" s="721"/>
      <c r="I137" s="721"/>
      <c r="J137" s="721"/>
      <c r="K137" s="721"/>
      <c r="L137" s="721"/>
      <c r="M137" s="721"/>
      <c r="N137" s="721"/>
      <c r="O137" s="721"/>
      <c r="P137" s="721"/>
      <c r="Q137" s="721"/>
      <c r="R137" s="722"/>
      <c r="S137" s="305"/>
    </row>
    <row r="138" spans="2:19" ht="15" customHeight="1" x14ac:dyDescent="0.3">
      <c r="B138" s="302"/>
      <c r="C138" s="723"/>
      <c r="D138" s="724"/>
      <c r="E138" s="724"/>
      <c r="F138" s="724"/>
      <c r="G138" s="724"/>
      <c r="H138" s="724"/>
      <c r="I138" s="724"/>
      <c r="J138" s="724"/>
      <c r="K138" s="724"/>
      <c r="L138" s="724"/>
      <c r="M138" s="724"/>
      <c r="N138" s="724"/>
      <c r="O138" s="724"/>
      <c r="P138" s="724"/>
      <c r="Q138" s="724"/>
      <c r="R138" s="725"/>
      <c r="S138" s="305"/>
    </row>
    <row r="139" spans="2:19" ht="15" customHeight="1" thickBot="1" x14ac:dyDescent="0.35">
      <c r="B139" s="302"/>
      <c r="C139" s="726"/>
      <c r="D139" s="727"/>
      <c r="E139" s="727"/>
      <c r="F139" s="727"/>
      <c r="G139" s="727"/>
      <c r="H139" s="727"/>
      <c r="I139" s="727"/>
      <c r="J139" s="727"/>
      <c r="K139" s="727"/>
      <c r="L139" s="727"/>
      <c r="M139" s="727"/>
      <c r="N139" s="727"/>
      <c r="O139" s="727"/>
      <c r="P139" s="727"/>
      <c r="Q139" s="727"/>
      <c r="R139" s="728"/>
      <c r="S139" s="305"/>
    </row>
    <row r="140" spans="2:19" ht="15" customHeight="1" x14ac:dyDescent="0.3">
      <c r="B140" s="333"/>
      <c r="C140" s="334"/>
      <c r="D140" s="334"/>
      <c r="E140" s="334"/>
      <c r="F140" s="334"/>
      <c r="G140" s="334"/>
      <c r="H140" s="334"/>
      <c r="I140" s="334"/>
      <c r="J140" s="334"/>
      <c r="K140" s="334"/>
      <c r="L140" s="334"/>
      <c r="M140" s="334"/>
      <c r="N140" s="334"/>
      <c r="O140" s="334"/>
      <c r="P140" s="334"/>
      <c r="Q140" s="334"/>
      <c r="R140" s="334"/>
      <c r="S140" s="335"/>
    </row>
  </sheetData>
  <sheetProtection algorithmName="SHA-512" hashValue="Q8kgTzdPJ5rXIAzz49Wfo7Wn/IYi2uzIr2Lt7azSJ1wyElbS9VzOjZqRYdsHaJd3+LIcIr8w5twQDvJMWxwB/w==" saltValue="j/pjPwdTXSNbpZcVNlMrMg==" spinCount="100000" sheet="1" objects="1" scenarios="1"/>
  <mergeCells count="80">
    <mergeCell ref="E72:R73"/>
    <mergeCell ref="F43:R44"/>
    <mergeCell ref="B1:S1"/>
    <mergeCell ref="B5:S5"/>
    <mergeCell ref="F26:R26"/>
    <mergeCell ref="F30:R30"/>
    <mergeCell ref="C41:R41"/>
    <mergeCell ref="D34:F34"/>
    <mergeCell ref="F21:R22"/>
    <mergeCell ref="D38:F38"/>
    <mergeCell ref="D35:F35"/>
    <mergeCell ref="D36:F36"/>
    <mergeCell ref="D37:F37"/>
    <mergeCell ref="G3:R3"/>
    <mergeCell ref="G4:R4"/>
    <mergeCell ref="C9:R9"/>
    <mergeCell ref="L113:M113"/>
    <mergeCell ref="L114:M114"/>
    <mergeCell ref="C47:R47"/>
    <mergeCell ref="C92:G92"/>
    <mergeCell ref="C49:R49"/>
    <mergeCell ref="C57:R60"/>
    <mergeCell ref="C77:R77"/>
    <mergeCell ref="C78:E78"/>
    <mergeCell ref="C79:G79"/>
    <mergeCell ref="C80:E80"/>
    <mergeCell ref="C81:R83"/>
    <mergeCell ref="C84:E84"/>
    <mergeCell ref="C85:R88"/>
    <mergeCell ref="C89:E89"/>
    <mergeCell ref="C76:R76"/>
    <mergeCell ref="E70:R71"/>
    <mergeCell ref="C134:E134"/>
    <mergeCell ref="C135:R136"/>
    <mergeCell ref="C137:R139"/>
    <mergeCell ref="C124:E124"/>
    <mergeCell ref="C126:R128"/>
    <mergeCell ref="C129:E129"/>
    <mergeCell ref="C131:R133"/>
    <mergeCell ref="L117:M117"/>
    <mergeCell ref="C122:E122"/>
    <mergeCell ref="L115:M115"/>
    <mergeCell ref="L116:M116"/>
    <mergeCell ref="D117:K117"/>
    <mergeCell ref="D118:K118"/>
    <mergeCell ref="L118:M118"/>
    <mergeCell ref="D119:K119"/>
    <mergeCell ref="L119:M119"/>
    <mergeCell ref="D120:K120"/>
    <mergeCell ref="L120:M120"/>
    <mergeCell ref="D121:K121"/>
    <mergeCell ref="L121:M121"/>
    <mergeCell ref="C113:K113"/>
    <mergeCell ref="D114:K114"/>
    <mergeCell ref="D115:K115"/>
    <mergeCell ref="D116:K116"/>
    <mergeCell ref="C112:E112"/>
    <mergeCell ref="C91:E91"/>
    <mergeCell ref="C107:E107"/>
    <mergeCell ref="C109:E109"/>
    <mergeCell ref="C110:R111"/>
    <mergeCell ref="C100:E100"/>
    <mergeCell ref="C102:E102"/>
    <mergeCell ref="F97:R99"/>
    <mergeCell ref="C97:D97"/>
    <mergeCell ref="H93:R95"/>
    <mergeCell ref="C105:D105"/>
    <mergeCell ref="C106:D106"/>
    <mergeCell ref="F105:G105"/>
    <mergeCell ref="F106:G106"/>
    <mergeCell ref="L11:M11"/>
    <mergeCell ref="L12:M12"/>
    <mergeCell ref="L13:M13"/>
    <mergeCell ref="L14:M14"/>
    <mergeCell ref="L15:M15"/>
    <mergeCell ref="J11:K11"/>
    <mergeCell ref="J12:K12"/>
    <mergeCell ref="J13:K13"/>
    <mergeCell ref="J14:K14"/>
    <mergeCell ref="J15:K15"/>
  </mergeCells>
  <conditionalFormatting sqref="B74:S74">
    <cfRule type="expression" dxfId="4" priority="1">
      <formula>NOT(OR($D$26="Yes",$D$28="Yes",$D$30="Yes"))</formula>
    </cfRule>
  </conditionalFormatting>
  <conditionalFormatting sqref="B75:S92 B93:H94 B95:G95 S93:S95 B96:S104 B105:C106 E105:F106 H105:S106 B107:S140">
    <cfRule type="expression" dxfId="3" priority="2">
      <formula>NOT(OR($D$26="Yes",$D$28="Yes",$D$30="Yes"))</formula>
    </cfRule>
  </conditionalFormatting>
  <dataValidations count="7">
    <dataValidation type="list" allowBlank="1" showInputMessage="1" showErrorMessage="1" sqref="C39:D39 C31:C32" xr:uid="{8D48E80C-A527-450E-8B04-5692593F9B17}">
      <formula1>$V$5:$V$5</formula1>
    </dataValidation>
    <dataValidation type="list" allowBlank="1" showInputMessage="1" showErrorMessage="1" sqref="D19 D21 D30 D28 D43" xr:uid="{21B65AEF-00D9-4418-BA34-C783F483D042}">
      <formula1>"Yes, No"</formula1>
    </dataValidation>
    <dataValidation type="list" allowBlank="1" showInputMessage="1" showErrorMessage="1" sqref="D26" xr:uid="{364D4B1A-DA5A-40C7-B149-CAFAA7EA1CD2}">
      <formula1>"Yes,No"</formula1>
    </dataValidation>
    <dataValidation type="list" allowBlank="1" showInputMessage="1" showErrorMessage="1" sqref="C97:D97" xr:uid="{CD3C07BD-7A2D-426C-BA64-CC0825615918}">
      <formula1>$U$97:$U$98</formula1>
    </dataValidation>
    <dataValidation type="list" allowBlank="1" showInputMessage="1" showErrorMessage="1" sqref="C105:D105" xr:uid="{46466503-D138-435B-B59D-7313B4481189}">
      <formula1>"2024,2025,2026"</formula1>
    </dataValidation>
    <dataValidation type="list" allowBlank="1" showInputMessage="1" showErrorMessage="1" sqref="F105:G105" xr:uid="{B4C09C4C-FAC8-4AF4-9CBD-042A1F81AF8D}">
      <formula1>"January,February,March,April,May,June,July,August,September,October,November,December"</formula1>
    </dataValidation>
    <dataValidation type="whole" allowBlank="1" showInputMessage="1" showErrorMessage="1" sqref="I105" xr:uid="{75FBA10B-979F-42D2-B8B9-F54D039D2635}">
      <formula1>1</formula1>
      <formula2>31</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BDD00-1095-4A6C-A78C-2450455D6EB9}">
  <sheetPr codeName="Sheet2">
    <tabColor theme="7" tint="0.39997558519241921"/>
  </sheetPr>
  <dimension ref="A1:U36"/>
  <sheetViews>
    <sheetView showGridLines="0" topLeftCell="A11" zoomScale="90" zoomScaleNormal="90" workbookViewId="0">
      <selection activeCell="D17" sqref="D17:F28"/>
    </sheetView>
  </sheetViews>
  <sheetFormatPr defaultColWidth="8.5546875" defaultRowHeight="14.4" x14ac:dyDescent="0.3"/>
  <cols>
    <col min="1" max="1" width="8.5546875" style="27" customWidth="1"/>
    <col min="2" max="2" width="3.44140625" style="27" customWidth="1"/>
    <col min="3" max="3" width="8.5546875" style="27"/>
    <col min="4" max="4" width="50.5546875" style="27" customWidth="1"/>
    <col min="5" max="5" width="13.5546875" style="27" customWidth="1"/>
    <col min="6" max="6" width="17.21875" style="27" customWidth="1"/>
    <col min="7" max="7" width="17.44140625" style="27" customWidth="1"/>
    <col min="8" max="8" width="20.44140625" style="27" customWidth="1"/>
    <col min="9" max="9" width="22.33203125" style="27" customWidth="1"/>
    <col min="10" max="10" width="3.5546875" style="27" customWidth="1"/>
    <col min="11" max="11" width="8.5546875" style="27"/>
    <col min="12" max="12" width="3.44140625" style="27" customWidth="1"/>
    <col min="13" max="16384" width="8.5546875" style="27"/>
  </cols>
  <sheetData>
    <row r="1" spans="2:21" x14ac:dyDescent="0.3">
      <c r="B1" s="490" t="s">
        <v>9</v>
      </c>
      <c r="C1" s="491"/>
      <c r="D1" s="491"/>
      <c r="E1" s="491"/>
      <c r="F1" s="491"/>
      <c r="G1" s="491"/>
      <c r="H1" s="491"/>
      <c r="I1" s="491"/>
      <c r="J1" s="491"/>
    </row>
    <row r="2" spans="2:21" x14ac:dyDescent="0.3">
      <c r="B2" s="490"/>
      <c r="C2" s="491"/>
      <c r="D2" s="491"/>
      <c r="E2" s="491"/>
      <c r="F2" s="491"/>
      <c r="G2" s="491"/>
      <c r="H2" s="491"/>
      <c r="I2" s="491"/>
      <c r="J2" s="491"/>
    </row>
    <row r="3" spans="2:21" x14ac:dyDescent="0.3">
      <c r="B3" s="490"/>
      <c r="C3" s="491"/>
      <c r="D3" s="491"/>
      <c r="E3" s="491"/>
      <c r="F3" s="491"/>
      <c r="G3" s="491"/>
      <c r="H3" s="491"/>
      <c r="I3" s="491"/>
      <c r="J3" s="491"/>
    </row>
    <row r="4" spans="2:21" ht="38.85" customHeight="1" x14ac:dyDescent="0.3">
      <c r="B4" s="493" t="s">
        <v>10</v>
      </c>
      <c r="C4" s="493"/>
      <c r="D4" s="493"/>
      <c r="E4" s="493"/>
      <c r="F4" s="493"/>
      <c r="G4" s="493"/>
      <c r="H4" s="493"/>
      <c r="I4" s="493"/>
      <c r="J4" s="493"/>
    </row>
    <row r="5" spans="2:21" ht="15" customHeight="1" thickBot="1" x14ac:dyDescent="0.35"/>
    <row r="6" spans="2:21" ht="15" customHeight="1" x14ac:dyDescent="0.3">
      <c r="B6" s="28"/>
      <c r="C6" s="495" t="s">
        <v>11</v>
      </c>
      <c r="D6" s="495"/>
      <c r="E6" s="29"/>
      <c r="F6" s="29"/>
      <c r="G6" s="29"/>
      <c r="H6" s="486" t="s">
        <v>12</v>
      </c>
      <c r="I6" s="29"/>
      <c r="J6" s="30"/>
    </row>
    <row r="7" spans="2:21" ht="15" customHeight="1" thickBot="1" x14ac:dyDescent="0.35">
      <c r="B7" s="31"/>
      <c r="C7" s="496"/>
      <c r="D7" s="496"/>
      <c r="E7" s="32"/>
      <c r="F7" s="32"/>
      <c r="G7" s="33"/>
      <c r="H7" s="487"/>
      <c r="I7" s="34"/>
      <c r="J7" s="35"/>
    </row>
    <row r="8" spans="2:21" ht="35.1" customHeight="1" thickBot="1" x14ac:dyDescent="0.35">
      <c r="B8" s="31"/>
      <c r="C8" s="36" t="s">
        <v>1</v>
      </c>
      <c r="D8" s="69" t="s">
        <v>13</v>
      </c>
      <c r="E8" s="130" t="s">
        <v>14</v>
      </c>
      <c r="F8" s="34"/>
      <c r="G8" s="35"/>
      <c r="H8" s="10"/>
      <c r="I8" s="34"/>
      <c r="J8" s="35"/>
    </row>
    <row r="9" spans="2:21" ht="35.1" hidden="1" customHeight="1" thickBot="1" x14ac:dyDescent="0.35">
      <c r="B9" s="31"/>
      <c r="C9" s="36" t="s">
        <v>4</v>
      </c>
      <c r="D9" s="69" t="s">
        <v>15</v>
      </c>
      <c r="E9" s="131" t="str">
        <f>IF('1. Program Description'!$J$10="Not Currently Licenced (application in progress)","N/A","Please Attach")</f>
        <v>Please Attach</v>
      </c>
      <c r="F9" s="34"/>
      <c r="G9" s="35"/>
      <c r="H9" s="26"/>
      <c r="I9" s="34"/>
      <c r="J9" s="35"/>
    </row>
    <row r="10" spans="2:21" ht="35.1" customHeight="1" thickBot="1" x14ac:dyDescent="0.35">
      <c r="B10" s="31"/>
      <c r="C10" s="36" t="s">
        <v>5</v>
      </c>
      <c r="D10" s="69" t="s">
        <v>16</v>
      </c>
      <c r="E10" s="131" t="str">
        <f>IF('1. Program Description'!$J$12="No","N/A","Please Attach")</f>
        <v>Please Attach</v>
      </c>
      <c r="F10" s="485" t="str">
        <f>IF(E10="N/A","*Please complete 6. Financial Reporting instead","*Attach financials (if not already provided to the Region)")</f>
        <v>*Attach financials (if not already provided to the Region)</v>
      </c>
      <c r="G10" s="485"/>
      <c r="H10" s="26"/>
      <c r="I10" s="34"/>
      <c r="J10" s="35"/>
    </row>
    <row r="11" spans="2:21" ht="35.1" customHeight="1" x14ac:dyDescent="0.3">
      <c r="B11" s="31"/>
      <c r="C11" s="36" t="s">
        <v>17</v>
      </c>
      <c r="D11" s="69" t="s">
        <v>18</v>
      </c>
      <c r="E11" s="131" t="str">
        <f>IF(OR('7. Start-up Grant'!D26="yes",'7. Start-up Grant'!D28="yes",'7. Start-up Grant'!D30="yes"),"Please Attach","N/A")</f>
        <v>N/A</v>
      </c>
      <c r="F11" s="488" t="s">
        <v>19</v>
      </c>
      <c r="G11" s="105"/>
      <c r="H11" s="26"/>
      <c r="I11" s="34"/>
      <c r="J11" s="35"/>
    </row>
    <row r="12" spans="2:21" ht="35.1" customHeight="1" x14ac:dyDescent="0.3">
      <c r="B12" s="31"/>
      <c r="C12" s="36" t="s">
        <v>20</v>
      </c>
      <c r="D12" s="69" t="s">
        <v>21</v>
      </c>
      <c r="E12" s="132" t="str">
        <f>IF(OR('7. Start-up Grant'!D26="yes",'7. Start-up Grant'!D28="yes",'7. Start-up Grant'!D30="yes"),"Please Attach","N/A")</f>
        <v>N/A</v>
      </c>
      <c r="F12" s="489"/>
      <c r="G12" s="105"/>
      <c r="H12" s="106"/>
      <c r="I12" s="34"/>
      <c r="J12" s="35"/>
    </row>
    <row r="13" spans="2:21" ht="35.1" customHeight="1" x14ac:dyDescent="0.3">
      <c r="B13" s="37"/>
      <c r="C13" s="38"/>
      <c r="D13" s="39"/>
      <c r="E13" s="39"/>
      <c r="F13" s="39"/>
      <c r="G13" s="40"/>
      <c r="H13" s="40"/>
      <c r="I13" s="40"/>
      <c r="J13" s="41"/>
    </row>
    <row r="14" spans="2:21" ht="15" customHeight="1" thickBot="1" x14ac:dyDescent="0.35"/>
    <row r="15" spans="2:21" ht="15" customHeight="1" x14ac:dyDescent="0.3">
      <c r="B15" s="28"/>
      <c r="C15" s="497" t="s">
        <v>22</v>
      </c>
      <c r="D15" s="497"/>
      <c r="E15" s="63"/>
      <c r="F15" s="29"/>
      <c r="G15" s="65"/>
      <c r="H15" s="29"/>
      <c r="I15" s="29"/>
      <c r="J15" s="30"/>
      <c r="L15" s="42"/>
      <c r="M15" s="42"/>
      <c r="N15" s="43"/>
      <c r="O15" s="43"/>
      <c r="P15" s="43"/>
      <c r="Q15" s="43"/>
      <c r="R15" s="43"/>
      <c r="S15" s="43"/>
      <c r="T15" s="43"/>
      <c r="U15" s="43"/>
    </row>
    <row r="16" spans="2:21" ht="23.55" customHeight="1" thickBot="1" x14ac:dyDescent="0.35">
      <c r="B16" s="31"/>
      <c r="C16" s="498"/>
      <c r="D16" s="498"/>
      <c r="E16" s="64"/>
      <c r="F16" s="32"/>
      <c r="G16" s="62" t="s">
        <v>23</v>
      </c>
      <c r="H16" s="34"/>
      <c r="I16" s="34"/>
      <c r="J16" s="35"/>
      <c r="L16" s="42"/>
      <c r="M16" s="44"/>
      <c r="N16" s="45"/>
      <c r="O16" s="45"/>
      <c r="P16" s="45"/>
      <c r="Q16" s="45"/>
      <c r="R16" s="46"/>
      <c r="S16" s="47"/>
    </row>
    <row r="17" spans="2:21" ht="35.1" customHeight="1" x14ac:dyDescent="0.3">
      <c r="B17" s="31"/>
      <c r="C17" s="48" t="s">
        <v>24</v>
      </c>
      <c r="D17" s="134" t="s">
        <v>25</v>
      </c>
      <c r="E17" s="134"/>
      <c r="F17" s="134"/>
      <c r="G17" s="416" t="str">
        <f>IF(OR('2. Provider Information'!D7="",'2. Provider Information'!D9="",'2. Provider Information'!D11="",'2. Provider Information'!J7="",'2. Provider Information'!J7="",'2. Provider Information'!J9="",'2. Provider Information'!J11=""),"REQUIRED","Complete")</f>
        <v>REQUIRED</v>
      </c>
      <c r="H17" s="494"/>
      <c r="I17" s="494"/>
      <c r="J17" s="35"/>
      <c r="L17" s="49"/>
      <c r="M17" s="50"/>
      <c r="N17" s="51"/>
      <c r="O17" s="51"/>
      <c r="P17" s="51"/>
      <c r="Q17" s="51"/>
      <c r="R17" s="47"/>
      <c r="S17" s="52"/>
      <c r="U17" s="53"/>
    </row>
    <row r="18" spans="2:21" ht="43.35" customHeight="1" x14ac:dyDescent="0.3">
      <c r="B18" s="31"/>
      <c r="C18" s="48" t="s">
        <v>24</v>
      </c>
      <c r="D18" s="492" t="str">
        <f>IF('1. Program Description'!J8="Home Agency - Head Office in Peel","Enter Month Enrollment is Reported On","Enter Postal Code of Centre")</f>
        <v>Enter Postal Code of Centre</v>
      </c>
      <c r="E18" s="492"/>
      <c r="F18" s="492"/>
      <c r="G18" s="133" t="str">
        <f>IF('2. Provider Information'!D15="","REQUIRED","Complete")</f>
        <v>REQUIRED</v>
      </c>
      <c r="H18" s="483"/>
      <c r="I18" s="483"/>
      <c r="J18" s="35"/>
      <c r="L18" s="49"/>
      <c r="M18" s="50"/>
      <c r="N18" s="68"/>
      <c r="O18" s="68"/>
      <c r="P18" s="68"/>
      <c r="Q18" s="68"/>
      <c r="R18" s="47"/>
      <c r="S18" s="52"/>
      <c r="U18" s="53"/>
    </row>
    <row r="19" spans="2:21" ht="35.1" customHeight="1" x14ac:dyDescent="0.3">
      <c r="B19" s="31"/>
      <c r="C19" s="48" t="s">
        <v>24</v>
      </c>
      <c r="D19" s="162" t="s">
        <v>27</v>
      </c>
      <c r="E19" s="162"/>
      <c r="F19" s="162"/>
      <c r="G19" s="133" t="str">
        <f>IF('2. Provider Information'!D17="","REQUIRED","Complete")</f>
        <v>REQUIRED</v>
      </c>
      <c r="H19" s="69"/>
      <c r="I19" s="69"/>
      <c r="J19" s="35"/>
      <c r="L19" s="49"/>
      <c r="M19" s="50"/>
      <c r="N19" s="68"/>
      <c r="O19" s="68"/>
      <c r="P19" s="68"/>
      <c r="Q19" s="68"/>
      <c r="R19" s="47"/>
      <c r="S19" s="52"/>
      <c r="U19" s="53"/>
    </row>
    <row r="20" spans="2:21" ht="35.1" customHeight="1" x14ac:dyDescent="0.3">
      <c r="B20" s="31"/>
      <c r="C20" s="48" t="s">
        <v>24</v>
      </c>
      <c r="D20" s="162" t="s">
        <v>28</v>
      </c>
      <c r="E20" s="162"/>
      <c r="F20" s="162"/>
      <c r="G20" s="133" t="str">
        <f>IF('2. Provider Information'!J13="","REQUIRED","Complete")</f>
        <v>REQUIRED</v>
      </c>
      <c r="H20" s="483"/>
      <c r="I20" s="483"/>
      <c r="J20" s="35"/>
      <c r="L20" s="49"/>
      <c r="M20" s="50"/>
      <c r="N20" s="68"/>
      <c r="O20" s="68"/>
      <c r="P20" s="68"/>
      <c r="Q20" s="68"/>
      <c r="R20" s="47"/>
      <c r="S20" s="52"/>
      <c r="U20" s="53"/>
    </row>
    <row r="21" spans="2:21" ht="35.1" customHeight="1" x14ac:dyDescent="0.3">
      <c r="B21" s="31"/>
      <c r="C21" s="48" t="s">
        <v>24</v>
      </c>
      <c r="D21" s="452" t="s">
        <v>371</v>
      </c>
      <c r="E21" s="452"/>
      <c r="F21" s="452"/>
      <c r="G21" s="133" t="str">
        <f>IF('2. Provider Information'!N11="YES","COMPLETE","REQUIRED")</f>
        <v>REQUIRED</v>
      </c>
      <c r="H21" s="451"/>
      <c r="I21" s="451"/>
      <c r="J21" s="35"/>
      <c r="L21" s="49"/>
      <c r="M21" s="50"/>
      <c r="N21" s="450"/>
      <c r="O21" s="450"/>
      <c r="P21" s="450"/>
      <c r="Q21" s="450"/>
      <c r="R21" s="47"/>
      <c r="S21" s="52"/>
      <c r="U21" s="53"/>
    </row>
    <row r="22" spans="2:21" ht="35.1" customHeight="1" x14ac:dyDescent="0.3">
      <c r="B22" s="31"/>
      <c r="C22" s="48" t="s">
        <v>24</v>
      </c>
      <c r="D22" s="162" t="s">
        <v>29</v>
      </c>
      <c r="E22" s="162"/>
      <c r="F22" s="162"/>
      <c r="G22" s="133" t="str">
        <f>IF(AND('2. Provider Information'!G30=0,'2. Provider Information'!L30=0),"REQUIRED","COMPLETE")</f>
        <v>REQUIRED</v>
      </c>
      <c r="H22" s="483" t="s">
        <v>30</v>
      </c>
      <c r="I22" s="483"/>
      <c r="J22" s="35"/>
      <c r="L22" s="49"/>
      <c r="M22" s="49"/>
      <c r="N22" s="499"/>
      <c r="O22" s="499"/>
      <c r="P22" s="499"/>
      <c r="Q22" s="499"/>
      <c r="R22" s="47"/>
      <c r="S22" s="52"/>
      <c r="U22" s="53"/>
    </row>
    <row r="23" spans="2:21" ht="35.1" customHeight="1" x14ac:dyDescent="0.3">
      <c r="B23" s="31"/>
      <c r="C23" s="48" t="s">
        <v>26</v>
      </c>
      <c r="D23" s="162" t="s">
        <v>31</v>
      </c>
      <c r="E23" s="162"/>
      <c r="F23" s="162"/>
      <c r="G23" s="133" t="str">
        <f>IF(' 3. Base Fees &amp; Registration'!K12="","REQUIRED","Entered")</f>
        <v>REQUIRED</v>
      </c>
      <c r="H23" s="483" t="s">
        <v>32</v>
      </c>
      <c r="I23" s="483"/>
      <c r="J23" s="35"/>
      <c r="L23" s="49"/>
      <c r="M23" s="49"/>
      <c r="N23" s="499"/>
      <c r="O23" s="499"/>
      <c r="P23" s="499"/>
      <c r="Q23" s="499"/>
      <c r="R23" s="47"/>
      <c r="S23" s="52"/>
      <c r="U23" s="53"/>
    </row>
    <row r="24" spans="2:21" ht="35.1" customHeight="1" x14ac:dyDescent="0.3">
      <c r="B24" s="31"/>
      <c r="C24" s="48" t="s">
        <v>26</v>
      </c>
      <c r="D24" s="162" t="s">
        <v>33</v>
      </c>
      <c r="E24" s="162"/>
      <c r="F24" s="162"/>
      <c r="G24" s="133" t="str">
        <f>IF(' 3. Base Fees &amp; Registration'!D39=0,"REQUIRED","Entered")</f>
        <v>REQUIRED</v>
      </c>
      <c r="H24" s="483" t="s">
        <v>34</v>
      </c>
      <c r="I24" s="483"/>
      <c r="J24" s="35"/>
      <c r="L24" s="49"/>
      <c r="M24" s="54"/>
      <c r="N24" s="50"/>
      <c r="O24" s="50"/>
      <c r="P24" s="50"/>
      <c r="Q24" s="50"/>
    </row>
    <row r="25" spans="2:21" ht="35.1" customHeight="1" x14ac:dyDescent="0.3">
      <c r="B25" s="31"/>
      <c r="C25" s="48" t="s">
        <v>26</v>
      </c>
      <c r="D25" s="162" t="s">
        <v>35</v>
      </c>
      <c r="E25" s="162"/>
      <c r="F25" s="162"/>
      <c r="G25" s="133" t="str">
        <f>IF(' 3. Base Fees &amp; Registration'!C67="","REQUIRED","Complete")</f>
        <v>REQUIRED</v>
      </c>
      <c r="H25" s="483"/>
      <c r="I25" s="483"/>
      <c r="J25" s="35"/>
      <c r="L25" s="49"/>
      <c r="M25" s="49"/>
      <c r="N25" s="499"/>
      <c r="O25" s="499"/>
      <c r="P25" s="499"/>
      <c r="Q25" s="499"/>
      <c r="R25" s="47"/>
      <c r="S25" s="52"/>
      <c r="U25" s="53"/>
    </row>
    <row r="26" spans="2:21" ht="35.1" customHeight="1" x14ac:dyDescent="0.3">
      <c r="B26" s="31"/>
      <c r="C26" s="48" t="s">
        <v>36</v>
      </c>
      <c r="D26" s="162" t="s">
        <v>37</v>
      </c>
      <c r="E26" s="162"/>
      <c r="F26" s="162"/>
      <c r="G26" s="133" t="str">
        <f>IF('1. Program Description'!J10="Existing CWELCC Site -Expanding Capacity","N/A",IF('4. Days of Closure'!J10=0,"REQUIRED", "COMPLETE"))</f>
        <v>REQUIRED</v>
      </c>
      <c r="H26" s="483"/>
      <c r="I26" s="483"/>
      <c r="J26" s="35"/>
      <c r="L26" s="49"/>
      <c r="M26" s="55"/>
      <c r="R26" s="56"/>
    </row>
    <row r="27" spans="2:21" ht="35.1" customHeight="1" x14ac:dyDescent="0.3">
      <c r="B27" s="31"/>
      <c r="C27" s="48" t="s">
        <v>38</v>
      </c>
      <c r="D27" s="162" t="s">
        <v>39</v>
      </c>
      <c r="E27" s="162"/>
      <c r="F27" s="162"/>
      <c r="G27" s="133" t="str">
        <f>IF('5b. Staffing Summary'!M16=0,"REQUIRED","COMPLETE")</f>
        <v>REQUIRED</v>
      </c>
      <c r="H27" s="483"/>
      <c r="I27" s="483"/>
      <c r="J27" s="35"/>
      <c r="L27" s="57"/>
      <c r="M27" s="57"/>
      <c r="N27" s="58"/>
      <c r="O27" s="58"/>
      <c r="P27" s="58"/>
      <c r="Q27" s="58"/>
      <c r="R27" s="58"/>
      <c r="S27" s="58"/>
      <c r="T27" s="58"/>
    </row>
    <row r="28" spans="2:21" ht="35.1" customHeight="1" thickBot="1" x14ac:dyDescent="0.35">
      <c r="B28" s="31"/>
      <c r="C28" s="48" t="s">
        <v>40</v>
      </c>
      <c r="D28" s="162" t="s">
        <v>41</v>
      </c>
      <c r="E28" s="162"/>
      <c r="F28" s="162"/>
      <c r="G28" s="756" t="str">
        <f>IF('1. Program Description'!J12="YES","N/A","REQUIRED")</f>
        <v>REQUIRED</v>
      </c>
      <c r="H28" s="483"/>
      <c r="I28" s="483"/>
      <c r="J28" s="35"/>
      <c r="N28" s="500"/>
      <c r="O28" s="500"/>
      <c r="P28" s="500"/>
      <c r="Q28" s="500"/>
      <c r="R28" s="500"/>
      <c r="S28" s="500"/>
      <c r="T28" s="58"/>
    </row>
    <row r="29" spans="2:21" ht="21" customHeight="1" thickBot="1" x14ac:dyDescent="0.35">
      <c r="B29" s="37"/>
      <c r="C29" s="40"/>
      <c r="D29" s="40"/>
      <c r="E29" s="40"/>
      <c r="F29" s="40"/>
      <c r="G29" s="40"/>
      <c r="H29" s="40"/>
      <c r="I29" s="40"/>
      <c r="J29" s="41"/>
    </row>
    <row r="30" spans="2:21" s="428" customFormat="1" ht="21" customHeight="1" x14ac:dyDescent="0.3">
      <c r="B30" s="429"/>
      <c r="C30" s="429"/>
      <c r="D30" s="429"/>
      <c r="E30" s="429"/>
      <c r="F30" s="429"/>
      <c r="G30" s="429"/>
      <c r="H30" s="429"/>
      <c r="I30" s="429"/>
      <c r="J30" s="429"/>
    </row>
    <row r="31" spans="2:21" ht="21" customHeight="1" x14ac:dyDescent="0.3">
      <c r="B31" s="484" t="s">
        <v>339</v>
      </c>
      <c r="C31" s="484"/>
      <c r="D31" s="484"/>
      <c r="E31" s="484"/>
      <c r="F31" s="484"/>
      <c r="G31" s="484"/>
      <c r="H31" s="484"/>
      <c r="I31" s="484"/>
      <c r="J31" s="484"/>
    </row>
    <row r="32" spans="2:21" ht="42.6" customHeight="1" x14ac:dyDescent="0.3">
      <c r="B32" s="484"/>
      <c r="C32" s="484"/>
      <c r="D32" s="484"/>
      <c r="E32" s="484"/>
      <c r="F32" s="484"/>
      <c r="G32" s="484"/>
      <c r="H32" s="484"/>
      <c r="I32" s="484"/>
      <c r="J32" s="484"/>
    </row>
    <row r="33" spans="1:11" ht="21" customHeight="1" x14ac:dyDescent="0.3"/>
    <row r="34" spans="1:11" ht="14.85" customHeight="1" x14ac:dyDescent="0.3">
      <c r="A34" s="61"/>
      <c r="B34" s="61"/>
      <c r="C34" s="61"/>
      <c r="D34" s="481" t="s">
        <v>6</v>
      </c>
      <c r="E34" s="481"/>
      <c r="F34" s="481"/>
      <c r="G34" s="481"/>
      <c r="H34" s="481"/>
      <c r="I34" s="61"/>
      <c r="J34" s="61"/>
      <c r="K34" s="61"/>
    </row>
    <row r="35" spans="1:11" ht="14.85" customHeight="1" x14ac:dyDescent="0.3">
      <c r="A35" s="61"/>
      <c r="B35" s="61"/>
      <c r="C35" s="61"/>
      <c r="D35" s="481"/>
      <c r="E35" s="481"/>
      <c r="F35" s="481"/>
      <c r="G35" s="481"/>
      <c r="H35" s="481"/>
      <c r="I35" s="61"/>
      <c r="J35" s="61"/>
      <c r="K35" s="61"/>
    </row>
    <row r="36" spans="1:11" ht="23.4" x14ac:dyDescent="0.45">
      <c r="D36" s="482" t="s">
        <v>7</v>
      </c>
      <c r="E36" s="482"/>
      <c r="F36" s="482"/>
      <c r="G36" s="482"/>
      <c r="H36" s="482"/>
    </row>
  </sheetData>
  <sheetProtection algorithmName="SHA-512" hashValue="5TEC1eGyabhKvaDBxFyQM0UUa7RXfU5/Ztyz+P8em89hvO1NpumMr48Il7N7Vgml+We457KvvDI0u1djBb/scQ==" saltValue="UFWV/VtVrZGXbfQK66jTew==" spinCount="100000" sheet="1" objects="1" scenarios="1"/>
  <mergeCells count="25">
    <mergeCell ref="N22:Q22"/>
    <mergeCell ref="N23:Q23"/>
    <mergeCell ref="N28:S28"/>
    <mergeCell ref="H25:I25"/>
    <mergeCell ref="N25:Q25"/>
    <mergeCell ref="H23:I23"/>
    <mergeCell ref="H24:I24"/>
    <mergeCell ref="B1:J3"/>
    <mergeCell ref="D18:F18"/>
    <mergeCell ref="B4:J4"/>
    <mergeCell ref="H18:I18"/>
    <mergeCell ref="H17:I17"/>
    <mergeCell ref="C6:D7"/>
    <mergeCell ref="C15:D16"/>
    <mergeCell ref="H20:I20"/>
    <mergeCell ref="H22:I22"/>
    <mergeCell ref="F10:G10"/>
    <mergeCell ref="H6:H7"/>
    <mergeCell ref="F11:F12"/>
    <mergeCell ref="D34:H35"/>
    <mergeCell ref="D36:H36"/>
    <mergeCell ref="H26:I26"/>
    <mergeCell ref="H27:I27"/>
    <mergeCell ref="H28:I28"/>
    <mergeCell ref="B31:J32"/>
  </mergeCells>
  <phoneticPr fontId="19" type="noConversion"/>
  <conditionalFormatting sqref="E11:E12 E10:F11 E8:E9">
    <cfRule type="containsText" dxfId="2" priority="2" operator="containsText" text="Please Attach">
      <formula>NOT(ISERROR(SEARCH("Please Attach",E8)))</formula>
    </cfRule>
  </conditionalFormatting>
  <conditionalFormatting sqref="G17:G28 H8:H12">
    <cfRule type="containsText" dxfId="1" priority="20" operator="containsText" text="REQUIRED">
      <formula>NOT(ISERROR(SEARCH("REQUIRED",G8)))</formula>
    </cfRule>
  </conditionalFormatting>
  <conditionalFormatting sqref="G23:G24 G28">
    <cfRule type="containsText" dxfId="0" priority="18" operator="containsText" text="Entered">
      <formula>NOT(ISERROR(SEARCH("Entered",G23)))</formula>
    </cfRule>
  </conditionalFormatting>
  <conditionalFormatting sqref="G24">
    <cfRule type="colorScale" priority="1">
      <colorScale>
        <cfvo type="min"/>
        <cfvo type="max"/>
        <color rgb="FFFF7128"/>
        <color rgb="FF00B0F0"/>
      </colorScale>
    </cfRule>
  </conditionalFormatting>
  <dataValidations count="4">
    <dataValidation type="list" allowBlank="1" showInputMessage="1" showErrorMessage="1" sqref="S23" xr:uid="{5436CD44-F180-4BAC-929A-B1FEB00705A1}">
      <formula1>"YES, NO"</formula1>
    </dataValidation>
    <dataValidation type="list" allowBlank="1" showInputMessage="1" showErrorMessage="1" sqref="S22 S17" xr:uid="{4030E21E-596C-4FED-A68F-5201B8A9F78A}">
      <formula1>"YES,NO"</formula1>
    </dataValidation>
    <dataValidation type="list" allowBlank="1" showInputMessage="1" showErrorMessage="1" sqref="H8" xr:uid="{97F1F67F-6FFB-49C6-A247-25ECBF277C99}">
      <formula1>"Attached, Sending Seperately"</formula1>
    </dataValidation>
    <dataValidation type="list" allowBlank="1" showInputMessage="1" showErrorMessage="1" sqref="H9:H12" xr:uid="{409CE99C-406E-4BD2-9B45-587A0856343B}">
      <formula1>"Complete, Sending Seperately, N/A"</formula1>
    </dataValidation>
  </dataValidations>
  <hyperlinks>
    <hyperlink ref="D36" r:id="rId1" xr:uid="{70098714-5E16-43F3-AF62-297FE61B0227}"/>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4BC53-27E6-44A8-BEB1-1B6A8AD14B85}">
  <sheetPr codeName="Sheet3">
    <tabColor theme="7" tint="0.39997558519241921"/>
  </sheetPr>
  <dimension ref="A1:AO111"/>
  <sheetViews>
    <sheetView showGridLines="0" topLeftCell="A3" zoomScaleNormal="100" workbookViewId="0">
      <selection activeCell="N39" sqref="N39"/>
    </sheetView>
  </sheetViews>
  <sheetFormatPr defaultColWidth="9.44140625" defaultRowHeight="14.4" x14ac:dyDescent="0.3"/>
  <cols>
    <col min="1" max="1" width="5.44140625" style="27" customWidth="1"/>
    <col min="2" max="2" width="11.44140625" style="27" customWidth="1"/>
    <col min="3" max="3" width="24.44140625" style="27" customWidth="1"/>
    <col min="4" max="4" width="9.44140625" style="27" customWidth="1"/>
    <col min="5" max="5" width="10.44140625" style="27" customWidth="1"/>
    <col min="6" max="6" width="25.21875" style="27" customWidth="1"/>
    <col min="7" max="7" width="17.44140625" style="364" customWidth="1"/>
    <col min="8" max="8" width="6.44140625" style="364" customWidth="1"/>
    <col min="9" max="9" width="4.44140625" style="364" customWidth="1"/>
    <col min="10" max="10" width="23.44140625" style="364" customWidth="1"/>
    <col min="11" max="11" width="16.5546875" style="364" customWidth="1"/>
    <col min="12" max="12" width="21.33203125" style="364" customWidth="1"/>
    <col min="13" max="13" width="21.5546875" style="364" customWidth="1"/>
    <col min="14" max="14" width="20" style="27" customWidth="1"/>
    <col min="15" max="15" width="12.77734375" style="27" customWidth="1"/>
    <col min="16" max="16" width="16.44140625" style="27" customWidth="1"/>
    <col min="17" max="17" width="18.44140625" style="27" customWidth="1"/>
    <col min="18" max="18" width="13.5546875" style="364" customWidth="1"/>
    <col min="19" max="19" width="4.5546875" style="364" customWidth="1"/>
    <col min="20" max="26" width="9.44140625" style="364"/>
    <col min="27" max="16384" width="9.44140625" style="27"/>
  </cols>
  <sheetData>
    <row r="1" spans="2:27" s="364" customFormat="1" ht="17.850000000000001" customHeight="1" x14ac:dyDescent="0.35">
      <c r="B1" s="491" t="str">
        <f>IF('1. Program Description'!J8="Licensed Home Child Care Agency", "Licensed Home Child Care (LHCC) Information"," Licensed Child Care Information")</f>
        <v xml:space="preserve"> Licensed Child Care Information</v>
      </c>
      <c r="C1" s="491"/>
      <c r="D1" s="491"/>
      <c r="E1" s="491"/>
      <c r="F1" s="491"/>
      <c r="G1" s="491"/>
      <c r="H1" s="491"/>
      <c r="I1" s="491"/>
      <c r="J1" s="491"/>
      <c r="K1" s="491"/>
      <c r="L1" s="491"/>
      <c r="M1" s="491"/>
      <c r="N1" s="491"/>
      <c r="O1" s="491"/>
      <c r="P1" s="363"/>
      <c r="Q1" s="363"/>
      <c r="R1" s="363"/>
      <c r="S1" s="363"/>
    </row>
    <row r="2" spans="2:27" s="364" customFormat="1" ht="18.600000000000001" customHeight="1" x14ac:dyDescent="0.35">
      <c r="B2" s="491"/>
      <c r="C2" s="491"/>
      <c r="D2" s="491"/>
      <c r="E2" s="491"/>
      <c r="F2" s="491"/>
      <c r="G2" s="491"/>
      <c r="H2" s="491"/>
      <c r="I2" s="491"/>
      <c r="J2" s="491"/>
      <c r="K2" s="491"/>
      <c r="L2" s="491"/>
      <c r="M2" s="491"/>
      <c r="N2" s="491"/>
      <c r="O2" s="491"/>
      <c r="P2" s="363"/>
      <c r="Q2" s="363"/>
      <c r="R2" s="363"/>
      <c r="S2" s="363"/>
    </row>
    <row r="3" spans="2:27" s="364" customFormat="1" ht="8.85" customHeight="1" x14ac:dyDescent="0.35">
      <c r="B3" s="557" t="str">
        <f>IF('1. Program Description'!$C$5="This section is incomplete - please fill in ALL green cells","Please complete ALL of Tab '1. Program Description' before filling in your application template","Please complete all fields highlighted in green")</f>
        <v>Please complete ALL of Tab '1. Program Description' before filling in your application template</v>
      </c>
      <c r="C3" s="557"/>
      <c r="D3" s="557"/>
      <c r="E3" s="557"/>
      <c r="F3" s="557"/>
      <c r="G3" s="557"/>
      <c r="H3" s="557"/>
      <c r="I3" s="557"/>
      <c r="J3" s="557"/>
      <c r="K3" s="557"/>
      <c r="L3" s="557"/>
      <c r="M3" s="557"/>
      <c r="N3" s="557"/>
      <c r="O3" s="557"/>
      <c r="P3" s="363"/>
      <c r="Q3" s="363"/>
      <c r="R3" s="363"/>
      <c r="S3" s="363"/>
    </row>
    <row r="4" spans="2:27" s="364" customFormat="1" ht="14.85" customHeight="1" x14ac:dyDescent="0.35">
      <c r="B4" s="557"/>
      <c r="C4" s="557"/>
      <c r="D4" s="557"/>
      <c r="E4" s="557"/>
      <c r="F4" s="557"/>
      <c r="G4" s="557"/>
      <c r="H4" s="557"/>
      <c r="I4" s="557"/>
      <c r="J4" s="557"/>
      <c r="K4" s="557"/>
      <c r="L4" s="557"/>
      <c r="M4" s="557"/>
      <c r="N4" s="557"/>
      <c r="O4" s="557"/>
      <c r="P4" s="363"/>
      <c r="Q4" s="363"/>
      <c r="R4" s="363"/>
      <c r="S4" s="363"/>
    </row>
    <row r="5" spans="2:27" s="364" customFormat="1" ht="9.6" customHeight="1" x14ac:dyDescent="0.4">
      <c r="D5" s="365" t="e">
        <v>#REF!</v>
      </c>
      <c r="M5" s="558"/>
      <c r="N5" s="558"/>
      <c r="O5" s="558"/>
    </row>
    <row r="6" spans="2:27" s="364" customFormat="1" ht="14.85" customHeight="1" thickBot="1" x14ac:dyDescent="0.35">
      <c r="M6" s="558"/>
      <c r="N6" s="558"/>
      <c r="O6" s="558"/>
    </row>
    <row r="7" spans="2:27" ht="33.6" customHeight="1" thickBot="1" x14ac:dyDescent="0.35">
      <c r="B7" s="550" t="s">
        <v>42</v>
      </c>
      <c r="C7" s="551"/>
      <c r="D7" s="559"/>
      <c r="E7" s="560"/>
      <c r="F7" s="561"/>
      <c r="G7" s="548" t="s">
        <v>43</v>
      </c>
      <c r="H7" s="549"/>
      <c r="I7" s="453"/>
      <c r="J7" s="562"/>
      <c r="K7" s="563"/>
      <c r="L7" s="564" t="s">
        <v>347</v>
      </c>
      <c r="M7" s="565"/>
      <c r="N7" s="454"/>
      <c r="O7" s="366"/>
    </row>
    <row r="8" spans="2:27" s="364" customFormat="1" ht="22.35" customHeight="1" thickBot="1" x14ac:dyDescent="0.35">
      <c r="B8" s="455"/>
      <c r="C8" s="455"/>
      <c r="D8" s="455"/>
      <c r="E8" s="455"/>
      <c r="F8" s="455"/>
      <c r="G8" s="456"/>
      <c r="H8" s="455"/>
      <c r="I8" s="455"/>
      <c r="J8" s="455"/>
      <c r="K8" s="455"/>
      <c r="L8" s="455"/>
      <c r="M8" s="457"/>
      <c r="N8" s="457"/>
      <c r="O8" s="366"/>
      <c r="P8" s="27"/>
      <c r="Q8" s="27"/>
    </row>
    <row r="9" spans="2:27" ht="37.35" customHeight="1" thickBot="1" x14ac:dyDescent="0.35">
      <c r="B9" s="550" t="s">
        <v>44</v>
      </c>
      <c r="C9" s="551"/>
      <c r="D9" s="531"/>
      <c r="E9" s="552"/>
      <c r="F9" s="532"/>
      <c r="G9" s="548" t="s">
        <v>45</v>
      </c>
      <c r="H9" s="549"/>
      <c r="I9" s="458"/>
      <c r="J9" s="553"/>
      <c r="K9" s="554"/>
      <c r="L9" s="555" t="s">
        <v>356</v>
      </c>
      <c r="M9" s="556"/>
      <c r="N9" s="454"/>
      <c r="O9" s="757" t="str">
        <f>IF(N9="YES","Please complete the Available Resources section (Grants and other available funding) on Tab 6","")</f>
        <v/>
      </c>
      <c r="P9" s="758"/>
    </row>
    <row r="10" spans="2:27" s="364" customFormat="1" ht="15" thickBot="1" x14ac:dyDescent="0.35">
      <c r="B10" s="455"/>
      <c r="C10" s="455"/>
      <c r="D10" s="455"/>
      <c r="E10" s="455"/>
      <c r="F10" s="455"/>
      <c r="G10" s="456"/>
      <c r="H10" s="455"/>
      <c r="I10" s="455"/>
      <c r="J10" s="455"/>
      <c r="K10" s="455"/>
      <c r="L10" s="455"/>
      <c r="M10" s="457"/>
      <c r="N10" s="457"/>
      <c r="O10" s="27"/>
      <c r="P10" s="27"/>
      <c r="Q10" s="27"/>
    </row>
    <row r="11" spans="2:27" s="364" customFormat="1" ht="37.35" customHeight="1" thickBot="1" x14ac:dyDescent="0.35">
      <c r="B11" s="550" t="s">
        <v>46</v>
      </c>
      <c r="C11" s="551"/>
      <c r="D11" s="531"/>
      <c r="E11" s="552"/>
      <c r="F11" s="532"/>
      <c r="G11" s="548" t="s">
        <v>47</v>
      </c>
      <c r="H11" s="549"/>
      <c r="I11" s="458"/>
      <c r="J11" s="553"/>
      <c r="K11" s="554"/>
      <c r="L11" s="564" t="s">
        <v>370</v>
      </c>
      <c r="M11" s="591"/>
      <c r="N11" s="454"/>
      <c r="O11" s="367"/>
      <c r="P11" s="27"/>
      <c r="Q11" s="27"/>
      <c r="R11" s="27"/>
      <c r="S11" s="27"/>
      <c r="T11" s="27"/>
      <c r="U11" s="27"/>
      <c r="V11" s="27"/>
      <c r="W11" s="27"/>
      <c r="X11" s="27"/>
    </row>
    <row r="12" spans="2:27" s="364" customFormat="1" ht="15" customHeight="1" thickBot="1" x14ac:dyDescent="0.35">
      <c r="B12" s="455"/>
      <c r="C12" s="455"/>
      <c r="D12" s="455"/>
      <c r="E12" s="455"/>
      <c r="F12" s="455"/>
      <c r="G12" s="456"/>
      <c r="H12" s="455"/>
      <c r="I12" s="455"/>
      <c r="J12" s="455"/>
      <c r="K12" s="455"/>
      <c r="L12" s="455"/>
      <c r="M12" s="457"/>
      <c r="N12" s="457"/>
      <c r="O12" s="367"/>
      <c r="P12" s="27"/>
      <c r="Q12" s="27"/>
      <c r="R12" s="27"/>
      <c r="S12" s="27"/>
      <c r="T12" s="27"/>
      <c r="U12" s="27"/>
      <c r="V12" s="27"/>
      <c r="W12" s="27"/>
      <c r="X12" s="27"/>
    </row>
    <row r="13" spans="2:27" s="364" customFormat="1" ht="36.6" customHeight="1" thickBot="1" x14ac:dyDescent="0.35">
      <c r="B13" s="550" t="str">
        <f>IF('1. Program Description'!J8="Licensed Home Child Care Agency","Municipalities of Operation:","Site Address:")</f>
        <v>Site Address:</v>
      </c>
      <c r="C13" s="551" t="e">
        <f>IF(#REF!="Home Agency - Head Office in Peel","Site Address not applicable - please enter N/A","Site Address:")</f>
        <v>#REF!</v>
      </c>
      <c r="D13" s="593"/>
      <c r="E13" s="594"/>
      <c r="F13" s="595"/>
      <c r="G13" s="548" t="s">
        <v>48</v>
      </c>
      <c r="H13" s="549"/>
      <c r="I13" s="455"/>
      <c r="J13" s="531"/>
      <c r="K13" s="532"/>
      <c r="L13" s="555" t="str">
        <f>IF('1. Program Description'!K14="Licensed Home Child Care Agency","Not Required for LHCC","Are you/will you be sharing the cost of lease for this location?")</f>
        <v>Are you/will you be sharing the cost of lease for this location?</v>
      </c>
      <c r="M13" s="556"/>
      <c r="N13" s="454"/>
      <c r="O13" s="367"/>
      <c r="P13" s="367"/>
      <c r="Q13" s="367"/>
      <c r="R13" s="367"/>
      <c r="S13" s="27"/>
      <c r="T13" s="27"/>
      <c r="U13" s="27"/>
      <c r="V13" s="27"/>
      <c r="W13" s="27"/>
      <c r="X13" s="27"/>
      <c r="Y13" s="27"/>
      <c r="Z13" s="27"/>
      <c r="AA13" s="27"/>
    </row>
    <row r="14" spans="2:27" s="364" customFormat="1" ht="16.350000000000001" customHeight="1" thickBot="1" x14ac:dyDescent="0.35">
      <c r="B14" s="459"/>
      <c r="C14" s="459"/>
      <c r="D14" s="460"/>
      <c r="E14" s="460"/>
      <c r="F14" s="460"/>
      <c r="G14" s="461"/>
      <c r="H14" s="455"/>
      <c r="I14" s="461"/>
      <c r="J14" s="370"/>
      <c r="K14" s="370"/>
      <c r="L14" s="371"/>
      <c r="M14" s="457"/>
      <c r="N14" s="457"/>
      <c r="O14" s="367"/>
      <c r="P14" s="27"/>
      <c r="Q14" s="27"/>
      <c r="R14" s="27"/>
      <c r="S14" s="27"/>
      <c r="T14" s="27"/>
      <c r="U14" s="27"/>
      <c r="V14" s="27"/>
      <c r="W14" s="27"/>
      <c r="X14" s="27"/>
    </row>
    <row r="15" spans="2:27" s="364" customFormat="1" ht="32.1" customHeight="1" thickBot="1" x14ac:dyDescent="0.35">
      <c r="B15" s="596" t="s">
        <v>351</v>
      </c>
      <c r="C15" s="597" t="e">
        <f>IF(#REF!="Home Agency - Head Office in Peel","Site Address not applicable - please enter N/A","Site Address:")</f>
        <v>#REF!</v>
      </c>
      <c r="D15" s="538"/>
      <c r="E15" s="598"/>
      <c r="F15" s="539"/>
      <c r="G15" s="548" t="s">
        <v>49</v>
      </c>
      <c r="H15" s="549"/>
      <c r="I15" s="455"/>
      <c r="J15" s="531"/>
      <c r="K15" s="532"/>
      <c r="L15" s="585"/>
      <c r="M15" s="585"/>
      <c r="N15" s="467"/>
      <c r="O15" s="468"/>
      <c r="P15" s="27"/>
      <c r="Q15" s="27"/>
      <c r="R15" s="27"/>
      <c r="S15" s="27"/>
      <c r="T15" s="27"/>
      <c r="U15" s="27"/>
      <c r="V15" s="27"/>
      <c r="W15" s="27"/>
      <c r="X15" s="27"/>
    </row>
    <row r="16" spans="2:27" s="364" customFormat="1" ht="17.100000000000001" customHeight="1" thickBot="1" x14ac:dyDescent="0.35">
      <c r="B16" s="372"/>
      <c r="C16" s="372"/>
      <c r="D16" s="462"/>
      <c r="E16" s="462"/>
      <c r="F16" s="462"/>
      <c r="G16" s="463"/>
      <c r="H16" s="463"/>
      <c r="I16" s="455"/>
      <c r="J16" s="464"/>
      <c r="K16" s="464"/>
      <c r="L16" s="464"/>
      <c r="M16" s="457"/>
      <c r="N16" s="457"/>
      <c r="O16" s="367"/>
      <c r="P16" s="27"/>
      <c r="Q16" s="27"/>
      <c r="R16" s="27"/>
      <c r="S16" s="27"/>
      <c r="T16" s="27"/>
      <c r="U16" s="27"/>
      <c r="V16" s="27"/>
      <c r="W16" s="27"/>
      <c r="X16" s="27"/>
    </row>
    <row r="17" spans="2:24" s="364" customFormat="1" ht="32.1" customHeight="1" thickBot="1" x14ac:dyDescent="0.35">
      <c r="B17" s="533" t="s">
        <v>50</v>
      </c>
      <c r="C17" s="533"/>
      <c r="D17" s="534"/>
      <c r="E17" s="535"/>
      <c r="F17" s="536"/>
      <c r="G17" s="537" t="str">
        <f>IF('1. Program Description'!J8="Licensed Home Child Care Agency","Not Required for LHCC","Building Type:")</f>
        <v>Building Type:</v>
      </c>
      <c r="H17" s="537"/>
      <c r="I17" s="455"/>
      <c r="J17" s="538"/>
      <c r="K17" s="539"/>
      <c r="L17" s="455"/>
      <c r="M17" s="455"/>
      <c r="N17" s="455"/>
    </row>
    <row r="18" spans="2:24" s="364" customFormat="1" ht="15.6" x14ac:dyDescent="0.3">
      <c r="B18" s="368"/>
      <c r="C18" s="368"/>
      <c r="D18" s="369"/>
      <c r="E18" s="369"/>
      <c r="F18" s="369"/>
      <c r="G18" s="27"/>
      <c r="H18" s="27"/>
      <c r="I18" s="27"/>
      <c r="J18" s="27"/>
      <c r="K18" s="27"/>
      <c r="L18" s="27"/>
      <c r="M18" s="27"/>
      <c r="N18" s="102"/>
      <c r="O18" s="27"/>
      <c r="P18" s="27"/>
      <c r="Q18" s="27"/>
      <c r="R18" s="27"/>
      <c r="S18" s="27"/>
      <c r="T18" s="27"/>
      <c r="U18" s="27"/>
      <c r="V18" s="27"/>
      <c r="W18" s="27"/>
      <c r="X18" s="27"/>
    </row>
    <row r="19" spans="2:24" s="364" customFormat="1" ht="25.5" customHeight="1" thickBot="1" x14ac:dyDescent="0.35">
      <c r="B19" s="592" t="str">
        <f>IF(J10="2022 CWELCC Opt Out  - Opting in for 2023 CWELCC","Please complete the following with your current operating information","Please complete the following section with your proposed licensing information")</f>
        <v>Please complete the following section with your proposed licensing information</v>
      </c>
      <c r="C19" s="592"/>
      <c r="D19" s="592"/>
      <c r="E19" s="592"/>
      <c r="F19" s="592"/>
      <c r="G19" s="592"/>
      <c r="H19" s="592"/>
      <c r="I19" s="592"/>
      <c r="J19" s="592"/>
      <c r="K19" s="592"/>
      <c r="L19" s="592"/>
      <c r="M19" s="592"/>
      <c r="N19" s="592"/>
      <c r="O19" s="592"/>
      <c r="P19" s="27"/>
      <c r="Q19" s="27"/>
      <c r="R19" s="27"/>
      <c r="S19" s="27"/>
      <c r="T19" s="27"/>
      <c r="U19" s="27"/>
      <c r="V19" s="27"/>
      <c r="W19" s="27"/>
      <c r="X19" s="27"/>
    </row>
    <row r="20" spans="2:24" s="364" customFormat="1" ht="16.2" thickBot="1" x14ac:dyDescent="0.35">
      <c r="B20" s="373"/>
      <c r="C20" s="374"/>
      <c r="D20" s="375"/>
      <c r="E20" s="375"/>
      <c r="F20" s="375"/>
      <c r="G20" s="376"/>
      <c r="H20" s="377"/>
      <c r="I20" s="376"/>
      <c r="J20" s="376"/>
      <c r="K20" s="376"/>
      <c r="L20" s="376"/>
      <c r="M20" s="376"/>
      <c r="N20" s="378"/>
      <c r="O20" s="379"/>
      <c r="P20" s="27"/>
      <c r="Q20" s="27"/>
      <c r="R20" s="27"/>
      <c r="S20" s="27"/>
      <c r="T20" s="27"/>
      <c r="U20" s="27"/>
      <c r="V20" s="27"/>
      <c r="W20" s="27"/>
      <c r="X20" s="27"/>
    </row>
    <row r="21" spans="2:24" s="364" customFormat="1" ht="16.350000000000001" customHeight="1" x14ac:dyDescent="0.3">
      <c r="B21" s="380"/>
      <c r="C21" s="540" t="s">
        <v>352</v>
      </c>
      <c r="D21" s="541"/>
      <c r="E21" s="541"/>
      <c r="F21" s="541"/>
      <c r="G21" s="542"/>
      <c r="H21" s="381"/>
      <c r="I21" s="382"/>
      <c r="J21" s="540" t="s">
        <v>369</v>
      </c>
      <c r="K21" s="541"/>
      <c r="L21" s="542"/>
      <c r="M21" s="443"/>
      <c r="N21" s="443"/>
      <c r="O21" s="383"/>
    </row>
    <row r="22" spans="2:24" s="364" customFormat="1" ht="21.6" customHeight="1" thickBot="1" x14ac:dyDescent="0.35">
      <c r="B22" s="380"/>
      <c r="C22" s="543"/>
      <c r="D22" s="544"/>
      <c r="E22" s="544"/>
      <c r="F22" s="544"/>
      <c r="G22" s="545"/>
      <c r="H22" s="381"/>
      <c r="I22" s="382"/>
      <c r="J22" s="543"/>
      <c r="K22" s="544"/>
      <c r="L22" s="545"/>
      <c r="M22" s="439"/>
      <c r="N22" s="439"/>
      <c r="O22" s="384"/>
      <c r="P22" s="385"/>
    </row>
    <row r="23" spans="2:24" s="364" customFormat="1" ht="52.8" customHeight="1" thickBot="1" x14ac:dyDescent="0.35">
      <c r="B23" s="380"/>
      <c r="C23" s="386"/>
      <c r="D23" s="546" t="s">
        <v>348</v>
      </c>
      <c r="E23" s="547"/>
      <c r="F23" s="387" t="s">
        <v>349</v>
      </c>
      <c r="G23" s="388" t="s">
        <v>350</v>
      </c>
      <c r="H23" s="381"/>
      <c r="I23" s="382"/>
      <c r="J23" s="540" t="s">
        <v>376</v>
      </c>
      <c r="K23" s="542"/>
      <c r="L23" s="588">
        <v>0</v>
      </c>
      <c r="M23" s="586"/>
      <c r="N23" s="501"/>
      <c r="O23" s="384"/>
      <c r="P23" s="389"/>
    </row>
    <row r="24" spans="2:24" s="364" customFormat="1" ht="19.350000000000001" customHeight="1" thickBot="1" x14ac:dyDescent="0.35">
      <c r="B24" s="380"/>
      <c r="C24" s="390" t="s">
        <v>51</v>
      </c>
      <c r="D24" s="514"/>
      <c r="E24" s="515"/>
      <c r="F24" s="391"/>
      <c r="G24" s="391"/>
      <c r="H24" s="392"/>
      <c r="I24" s="382"/>
      <c r="J24" s="586"/>
      <c r="K24" s="587"/>
      <c r="L24" s="589"/>
      <c r="M24" s="586"/>
      <c r="N24" s="501"/>
      <c r="O24" s="384"/>
      <c r="U24" s="393"/>
    </row>
    <row r="25" spans="2:24" s="364" customFormat="1" ht="16.2" thickBot="1" x14ac:dyDescent="0.35">
      <c r="B25" s="380"/>
      <c r="C25" s="390" t="s">
        <v>52</v>
      </c>
      <c r="D25" s="514"/>
      <c r="E25" s="515"/>
      <c r="F25" s="391"/>
      <c r="G25" s="391"/>
      <c r="H25" s="394"/>
      <c r="I25" s="382"/>
      <c r="J25" s="586"/>
      <c r="K25" s="587"/>
      <c r="L25" s="589"/>
      <c r="M25" s="441"/>
      <c r="N25" s="501"/>
      <c r="O25" s="384"/>
    </row>
    <row r="26" spans="2:24" s="364" customFormat="1" ht="16.2" thickBot="1" x14ac:dyDescent="0.35">
      <c r="B26" s="380"/>
      <c r="C26" s="390" t="s">
        <v>53</v>
      </c>
      <c r="D26" s="514"/>
      <c r="E26" s="515"/>
      <c r="F26" s="391"/>
      <c r="G26" s="391"/>
      <c r="H26" s="394"/>
      <c r="I26" s="382"/>
      <c r="J26" s="586"/>
      <c r="K26" s="587"/>
      <c r="L26" s="589"/>
      <c r="M26" s="441"/>
      <c r="N26" s="502"/>
      <c r="O26" s="384"/>
    </row>
    <row r="27" spans="2:24" s="364" customFormat="1" ht="16.2" thickBot="1" x14ac:dyDescent="0.35">
      <c r="B27" s="380"/>
      <c r="C27" s="390" t="s">
        <v>54</v>
      </c>
      <c r="D27" s="514"/>
      <c r="E27" s="515"/>
      <c r="F27" s="391"/>
      <c r="G27" s="391"/>
      <c r="H27" s="394"/>
      <c r="I27" s="382"/>
      <c r="J27" s="586"/>
      <c r="K27" s="587"/>
      <c r="L27" s="589"/>
      <c r="M27" s="441"/>
      <c r="N27" s="502"/>
      <c r="O27" s="384"/>
    </row>
    <row r="28" spans="2:24" s="364" customFormat="1" ht="16.2" thickBot="1" x14ac:dyDescent="0.35">
      <c r="B28" s="380"/>
      <c r="C28" s="390" t="s">
        <v>55</v>
      </c>
      <c r="D28" s="514"/>
      <c r="E28" s="515"/>
      <c r="F28" s="391"/>
      <c r="G28" s="391"/>
      <c r="H28" s="394"/>
      <c r="I28" s="382"/>
      <c r="J28" s="586"/>
      <c r="K28" s="587"/>
      <c r="L28" s="589"/>
      <c r="M28" s="441"/>
      <c r="N28" s="502"/>
      <c r="O28" s="384"/>
    </row>
    <row r="29" spans="2:24" s="364" customFormat="1" ht="16.2" thickBot="1" x14ac:dyDescent="0.35">
      <c r="B29" s="380"/>
      <c r="C29" s="390" t="s">
        <v>56</v>
      </c>
      <c r="D29" s="514"/>
      <c r="E29" s="515"/>
      <c r="F29" s="391"/>
      <c r="G29" s="391"/>
      <c r="H29" s="394"/>
      <c r="I29" s="382"/>
      <c r="J29" s="543"/>
      <c r="K29" s="545"/>
      <c r="L29" s="590"/>
      <c r="M29" s="441"/>
      <c r="N29" s="442"/>
      <c r="O29" s="384"/>
    </row>
    <row r="30" spans="2:24" s="364" customFormat="1" ht="16.2" thickBot="1" x14ac:dyDescent="0.35">
      <c r="B30" s="380"/>
      <c r="C30" s="390" t="s">
        <v>57</v>
      </c>
      <c r="D30" s="513">
        <f>SUM(D24:E29)</f>
        <v>0</v>
      </c>
      <c r="E30" s="513"/>
      <c r="F30" s="444">
        <f>SUM(F24:F29)</f>
        <v>0</v>
      </c>
      <c r="G30" s="444">
        <f>SUM(G24:G29)</f>
        <v>0</v>
      </c>
      <c r="H30" s="394"/>
      <c r="I30" s="382"/>
      <c r="J30" s="503" t="s">
        <v>355</v>
      </c>
      <c r="K30" s="504"/>
      <c r="L30" s="465">
        <f>SUM(L23:L29)</f>
        <v>0</v>
      </c>
      <c r="M30" s="440"/>
      <c r="N30" s="442"/>
      <c r="O30" s="384"/>
    </row>
    <row r="31" spans="2:24" s="364" customFormat="1" ht="29.1" customHeight="1" x14ac:dyDescent="0.3">
      <c r="B31" s="380"/>
      <c r="C31" s="508" t="s">
        <v>58</v>
      </c>
      <c r="D31" s="508"/>
      <c r="E31" s="508"/>
      <c r="F31" s="508"/>
      <c r="G31" s="508"/>
      <c r="H31" s="394"/>
      <c r="I31" s="382"/>
      <c r="J31" s="440"/>
      <c r="K31" s="440"/>
      <c r="L31" s="440"/>
      <c r="M31" s="440"/>
      <c r="N31" s="442"/>
      <c r="O31" s="384"/>
    </row>
    <row r="32" spans="2:24" s="364" customFormat="1" ht="16.2" thickBot="1" x14ac:dyDescent="0.35">
      <c r="B32" s="380"/>
      <c r="C32" s="395" t="s">
        <v>59</v>
      </c>
      <c r="D32" s="396"/>
      <c r="E32" s="396"/>
      <c r="F32" s="396"/>
      <c r="G32" s="396"/>
      <c r="H32" s="394"/>
      <c r="I32" s="382"/>
      <c r="J32" s="403"/>
      <c r="K32" s="403"/>
      <c r="L32" s="403"/>
      <c r="M32" s="403"/>
      <c r="N32" s="403"/>
      <c r="O32" s="384"/>
    </row>
    <row r="33" spans="2:41" s="364" customFormat="1" ht="16.2" thickBot="1" x14ac:dyDescent="0.35">
      <c r="B33" s="380"/>
      <c r="C33" s="395"/>
      <c r="D33" s="396"/>
      <c r="E33" s="396"/>
      <c r="F33" s="396"/>
      <c r="G33" s="396"/>
      <c r="H33" s="394"/>
      <c r="I33" s="382"/>
      <c r="J33" s="505" t="s">
        <v>64</v>
      </c>
      <c r="K33" s="506"/>
      <c r="L33" s="506"/>
      <c r="M33" s="507"/>
      <c r="N33" s="403"/>
      <c r="O33" s="384"/>
    </row>
    <row r="34" spans="2:41" s="364" customFormat="1" ht="15.6" x14ac:dyDescent="0.3">
      <c r="B34" s="380"/>
      <c r="C34" s="395"/>
      <c r="D34" s="396"/>
      <c r="E34" s="396"/>
      <c r="F34" s="396"/>
      <c r="G34" s="396"/>
      <c r="H34" s="394"/>
      <c r="I34" s="382"/>
      <c r="J34" s="527" t="s">
        <v>65</v>
      </c>
      <c r="K34" s="529"/>
      <c r="L34" s="527" t="s">
        <v>66</v>
      </c>
      <c r="M34" s="522"/>
      <c r="N34" s="406"/>
      <c r="O34" s="384"/>
    </row>
    <row r="35" spans="2:41" s="364" customFormat="1" ht="16.2" thickBot="1" x14ac:dyDescent="0.35">
      <c r="B35" s="380"/>
      <c r="C35" s="395"/>
      <c r="D35" s="397"/>
      <c r="E35" s="397"/>
      <c r="F35" s="397"/>
      <c r="G35" s="397"/>
      <c r="H35" s="381"/>
      <c r="I35" s="382"/>
      <c r="J35" s="528"/>
      <c r="K35" s="530"/>
      <c r="L35" s="528"/>
      <c r="M35" s="523"/>
      <c r="N35" s="406"/>
      <c r="O35" s="384"/>
    </row>
    <row r="36" spans="2:41" s="364" customFormat="1" ht="30.6" customHeight="1" thickBot="1" x14ac:dyDescent="0.35">
      <c r="B36" s="380"/>
      <c r="C36" s="516" t="s">
        <v>380</v>
      </c>
      <c r="D36" s="517"/>
      <c r="E36" s="517"/>
      <c r="F36" s="518"/>
      <c r="G36" s="382"/>
      <c r="H36" s="381"/>
      <c r="I36" s="382"/>
      <c r="J36" s="524" t="s">
        <v>378</v>
      </c>
      <c r="K36" s="525"/>
      <c r="L36" s="525"/>
      <c r="M36" s="526"/>
      <c r="N36" s="403"/>
      <c r="O36" s="384"/>
      <c r="U36" s="27"/>
      <c r="V36" s="509"/>
      <c r="W36" s="509"/>
      <c r="X36" s="509"/>
      <c r="Y36" s="509"/>
      <c r="Z36" s="509"/>
      <c r="AA36" s="509"/>
      <c r="AB36" s="509"/>
      <c r="AC36" s="509"/>
      <c r="AD36" s="509"/>
      <c r="AE36" s="509"/>
      <c r="AF36" s="509"/>
      <c r="AG36" s="509"/>
      <c r="AH36" s="509"/>
      <c r="AI36" s="509"/>
      <c r="AJ36" s="509"/>
      <c r="AK36" s="509"/>
      <c r="AL36" s="509"/>
      <c r="AM36" s="509"/>
      <c r="AN36" s="509"/>
      <c r="AO36" s="509"/>
    </row>
    <row r="37" spans="2:41" s="364" customFormat="1" ht="16.350000000000001" customHeight="1" thickBot="1" x14ac:dyDescent="0.35">
      <c r="B37" s="380"/>
      <c r="C37" s="519"/>
      <c r="D37" s="520"/>
      <c r="E37" s="520"/>
      <c r="F37" s="521"/>
      <c r="G37" s="382"/>
      <c r="H37" s="381"/>
      <c r="I37" s="382"/>
      <c r="J37" s="767" t="s">
        <v>379</v>
      </c>
      <c r="K37" s="759"/>
      <c r="L37" s="759"/>
      <c r="M37" s="760"/>
      <c r="N37" s="403"/>
      <c r="O37" s="384"/>
      <c r="P37" s="398"/>
      <c r="U37" s="27"/>
      <c r="V37" s="27"/>
      <c r="W37" s="27"/>
      <c r="X37" s="27"/>
      <c r="Y37" s="27"/>
      <c r="Z37" s="27"/>
      <c r="AA37" s="27"/>
      <c r="AB37" s="27"/>
      <c r="AC37" s="27"/>
      <c r="AD37" s="27"/>
      <c r="AE37" s="27"/>
      <c r="AF37" s="27"/>
      <c r="AG37" s="27"/>
      <c r="AH37" s="27"/>
      <c r="AI37" s="27"/>
    </row>
    <row r="38" spans="2:41" s="364" customFormat="1" ht="16.2" thickBot="1" x14ac:dyDescent="0.35">
      <c r="B38" s="380"/>
      <c r="C38" s="510" t="s">
        <v>60</v>
      </c>
      <c r="D38" s="511"/>
      <c r="E38" s="512"/>
      <c r="F38" s="391" t="s">
        <v>374</v>
      </c>
      <c r="G38" s="382"/>
      <c r="H38" s="381"/>
      <c r="I38" s="382"/>
      <c r="J38" s="761"/>
      <c r="K38" s="762"/>
      <c r="L38" s="762"/>
      <c r="M38" s="763"/>
      <c r="N38" s="403"/>
      <c r="O38" s="384"/>
      <c r="U38" s="27"/>
      <c r="V38" s="27"/>
      <c r="AF38" s="27"/>
      <c r="AG38" s="27"/>
      <c r="AH38" s="27"/>
      <c r="AI38" s="27"/>
    </row>
    <row r="39" spans="2:41" s="364" customFormat="1" ht="16.350000000000001" customHeight="1" thickBot="1" x14ac:dyDescent="0.35">
      <c r="B39" s="380"/>
      <c r="C39" s="510" t="s">
        <v>61</v>
      </c>
      <c r="D39" s="511"/>
      <c r="E39" s="512"/>
      <c r="F39" s="391" t="s">
        <v>374</v>
      </c>
      <c r="G39" s="382"/>
      <c r="H39" s="381"/>
      <c r="I39" s="382"/>
      <c r="J39" s="761"/>
      <c r="K39" s="762"/>
      <c r="L39" s="762"/>
      <c r="M39" s="763"/>
      <c r="N39" s="403"/>
      <c r="O39" s="384"/>
    </row>
    <row r="40" spans="2:41" s="364" customFormat="1" ht="16.2" thickBot="1" x14ac:dyDescent="0.35">
      <c r="B40" s="380"/>
      <c r="C40" s="510" t="s">
        <v>372</v>
      </c>
      <c r="D40" s="511"/>
      <c r="E40" s="512"/>
      <c r="F40" s="391" t="s">
        <v>374</v>
      </c>
      <c r="G40" s="382"/>
      <c r="H40" s="381"/>
      <c r="I40" s="382"/>
      <c r="J40" s="761"/>
      <c r="K40" s="762"/>
      <c r="L40" s="762"/>
      <c r="M40" s="763"/>
      <c r="N40" s="440"/>
      <c r="O40" s="384"/>
      <c r="U40" s="27"/>
      <c r="V40" s="27"/>
      <c r="W40" s="385"/>
      <c r="AF40" s="27"/>
      <c r="AG40" s="27"/>
      <c r="AH40" s="27"/>
      <c r="AI40" s="27"/>
    </row>
    <row r="41" spans="2:41" s="364" customFormat="1" ht="21.6" customHeight="1" thickBot="1" x14ac:dyDescent="0.35">
      <c r="B41" s="380"/>
      <c r="C41" s="510" t="s">
        <v>373</v>
      </c>
      <c r="D41" s="511"/>
      <c r="E41" s="512"/>
      <c r="F41" s="391" t="s">
        <v>374</v>
      </c>
      <c r="G41" s="382"/>
      <c r="H41" s="381"/>
      <c r="I41" s="382"/>
      <c r="J41" s="761"/>
      <c r="K41" s="762"/>
      <c r="L41" s="762"/>
      <c r="M41" s="763"/>
      <c r="N41" s="447"/>
      <c r="O41" s="446"/>
    </row>
    <row r="42" spans="2:41" s="364" customFormat="1" ht="15" customHeight="1" thickBot="1" x14ac:dyDescent="0.35">
      <c r="B42" s="399"/>
      <c r="C42" s="510" t="s">
        <v>62</v>
      </c>
      <c r="D42" s="511"/>
      <c r="E42" s="512"/>
      <c r="F42" s="391" t="s">
        <v>374</v>
      </c>
      <c r="G42" s="382"/>
      <c r="H42" s="381"/>
      <c r="I42" s="382"/>
      <c r="J42" s="761"/>
      <c r="K42" s="762"/>
      <c r="L42" s="762"/>
      <c r="M42" s="763"/>
      <c r="N42" s="445"/>
      <c r="O42" s="446"/>
    </row>
    <row r="43" spans="2:41" s="364" customFormat="1" ht="30.6" customHeight="1" thickBot="1" x14ac:dyDescent="0.35">
      <c r="B43" s="399"/>
      <c r="C43" s="582" t="s">
        <v>63</v>
      </c>
      <c r="D43" s="583"/>
      <c r="E43" s="584"/>
      <c r="F43" s="391" t="s">
        <v>374</v>
      </c>
      <c r="G43" s="382"/>
      <c r="H43" s="381"/>
      <c r="I43" s="382"/>
      <c r="J43" s="764"/>
      <c r="K43" s="765"/>
      <c r="L43" s="765"/>
      <c r="M43" s="766"/>
      <c r="N43" s="445"/>
      <c r="O43" s="446"/>
    </row>
    <row r="44" spans="2:41" s="364" customFormat="1" ht="14.4" customHeight="1" x14ac:dyDescent="0.3">
      <c r="B44" s="399"/>
      <c r="C44" s="401"/>
      <c r="D44" s="401"/>
      <c r="E44" s="401"/>
      <c r="F44" s="401"/>
      <c r="G44" s="382"/>
      <c r="H44" s="382"/>
      <c r="I44" s="402"/>
      <c r="J44" s="445"/>
      <c r="K44" s="445"/>
      <c r="L44" s="445"/>
      <c r="M44" s="445"/>
      <c r="N44" s="445"/>
      <c r="O44" s="446"/>
    </row>
    <row r="45" spans="2:41" s="364" customFormat="1" ht="14.4" customHeight="1" x14ac:dyDescent="0.3">
      <c r="B45" s="399"/>
      <c r="C45" s="401"/>
      <c r="D45" s="401"/>
      <c r="E45" s="401"/>
      <c r="F45" s="400"/>
      <c r="G45" s="382"/>
      <c r="H45" s="382"/>
      <c r="I45" s="402"/>
      <c r="J45" s="445"/>
      <c r="K45" s="445"/>
      <c r="L45" s="445"/>
      <c r="M45" s="445"/>
      <c r="N45" s="445"/>
      <c r="O45" s="446"/>
      <c r="P45" s="27"/>
    </row>
    <row r="46" spans="2:41" s="364" customFormat="1" ht="15" customHeight="1" thickBot="1" x14ac:dyDescent="0.35">
      <c r="B46" s="399"/>
      <c r="C46" s="401"/>
      <c r="D46" s="401"/>
      <c r="E46" s="401"/>
      <c r="F46" s="400"/>
      <c r="G46" s="382"/>
      <c r="H46" s="381"/>
      <c r="I46" s="402"/>
      <c r="J46" s="445"/>
      <c r="K46" s="445"/>
      <c r="L46" s="445"/>
      <c r="M46" s="445"/>
      <c r="N46" s="445"/>
      <c r="O46" s="446"/>
    </row>
    <row r="47" spans="2:41" s="364" customFormat="1" ht="43.35" customHeight="1" x14ac:dyDescent="0.3">
      <c r="B47" s="404"/>
      <c r="C47" s="575" t="s">
        <v>338</v>
      </c>
      <c r="D47" s="576"/>
      <c r="E47" s="576"/>
      <c r="F47" s="576"/>
      <c r="G47" s="579"/>
      <c r="H47" s="405"/>
      <c r="I47" s="402"/>
      <c r="J47" s="575" t="s">
        <v>338</v>
      </c>
      <c r="K47" s="576"/>
      <c r="L47" s="576"/>
      <c r="M47" s="576"/>
      <c r="N47" s="579"/>
      <c r="O47" s="446"/>
      <c r="P47" s="27"/>
      <c r="Q47" s="27"/>
    </row>
    <row r="48" spans="2:41" s="364" customFormat="1" ht="30" customHeight="1" thickBot="1" x14ac:dyDescent="0.35">
      <c r="B48" s="399"/>
      <c r="C48" s="577"/>
      <c r="D48" s="578"/>
      <c r="E48" s="578"/>
      <c r="F48" s="578"/>
      <c r="G48" s="580"/>
      <c r="H48" s="382"/>
      <c r="I48" s="402"/>
      <c r="J48" s="577"/>
      <c r="K48" s="578"/>
      <c r="L48" s="578"/>
      <c r="M48" s="578"/>
      <c r="N48" s="580"/>
      <c r="O48" s="446"/>
      <c r="Q48" s="27"/>
      <c r="R48" s="27"/>
      <c r="S48" s="27"/>
      <c r="T48" s="27"/>
      <c r="U48" s="27"/>
      <c r="V48" s="27"/>
      <c r="W48" s="27"/>
      <c r="X48" s="27"/>
      <c r="Y48" s="27"/>
      <c r="Z48" s="27"/>
      <c r="AA48" s="27"/>
      <c r="AB48" s="27"/>
      <c r="AC48" s="27"/>
      <c r="AD48" s="27"/>
      <c r="AE48" s="27"/>
    </row>
    <row r="49" spans="1:31" s="364" customFormat="1" ht="42" customHeight="1" x14ac:dyDescent="0.3">
      <c r="B49" s="399"/>
      <c r="C49" s="567"/>
      <c r="D49" s="568"/>
      <c r="E49" s="568"/>
      <c r="F49" s="568"/>
      <c r="G49" s="569"/>
      <c r="H49" s="382"/>
      <c r="I49" s="402"/>
      <c r="J49" s="567"/>
      <c r="K49" s="568"/>
      <c r="L49" s="568"/>
      <c r="M49" s="568"/>
      <c r="N49" s="569"/>
      <c r="O49" s="446"/>
      <c r="P49" s="27"/>
      <c r="Q49" s="27"/>
      <c r="R49" s="27"/>
      <c r="S49" s="27"/>
      <c r="T49" s="27"/>
      <c r="U49" s="27"/>
      <c r="V49" s="27"/>
      <c r="W49" s="27"/>
      <c r="X49" s="27"/>
      <c r="Y49" s="27"/>
      <c r="Z49" s="27"/>
      <c r="AA49" s="27"/>
      <c r="AB49" s="27"/>
      <c r="AC49" s="27"/>
      <c r="AD49" s="27"/>
      <c r="AE49" s="27"/>
    </row>
    <row r="50" spans="1:31" s="364" customFormat="1" ht="21" customHeight="1" x14ac:dyDescent="0.3">
      <c r="B50" s="399"/>
      <c r="C50" s="570"/>
      <c r="D50" s="581"/>
      <c r="E50" s="581"/>
      <c r="F50" s="581"/>
      <c r="G50" s="571"/>
      <c r="H50" s="382"/>
      <c r="I50" s="402"/>
      <c r="J50" s="570"/>
      <c r="K50" s="581"/>
      <c r="L50" s="581"/>
      <c r="M50" s="581"/>
      <c r="N50" s="571"/>
      <c r="O50" s="446"/>
      <c r="P50" s="27"/>
      <c r="Q50" s="27"/>
      <c r="R50" s="27"/>
      <c r="S50" s="27"/>
      <c r="T50" s="27"/>
      <c r="U50" s="27"/>
      <c r="V50" s="27"/>
      <c r="W50" s="27"/>
      <c r="X50" s="27"/>
      <c r="Y50" s="27"/>
      <c r="Z50" s="27"/>
      <c r="AA50" s="27"/>
      <c r="AB50" s="27"/>
      <c r="AC50" s="27"/>
      <c r="AD50" s="27"/>
      <c r="AE50" s="27"/>
    </row>
    <row r="51" spans="1:31" s="364" customFormat="1" ht="14.4" customHeight="1" x14ac:dyDescent="0.3">
      <c r="B51" s="399"/>
      <c r="C51" s="570"/>
      <c r="D51" s="581"/>
      <c r="E51" s="581"/>
      <c r="F51" s="581"/>
      <c r="G51" s="571"/>
      <c r="H51" s="382"/>
      <c r="I51" s="402"/>
      <c r="J51" s="570"/>
      <c r="K51" s="581"/>
      <c r="L51" s="581"/>
      <c r="M51" s="581"/>
      <c r="N51" s="571"/>
      <c r="O51" s="446"/>
      <c r="P51" s="27"/>
      <c r="Q51" s="27"/>
      <c r="R51" s="27"/>
      <c r="S51" s="27"/>
      <c r="T51" s="27"/>
      <c r="U51" s="27"/>
      <c r="V51" s="27"/>
      <c r="W51" s="27"/>
      <c r="X51" s="27"/>
      <c r="Y51" s="27"/>
      <c r="Z51" s="27"/>
      <c r="AA51" s="27"/>
      <c r="AB51" s="27"/>
      <c r="AC51" s="27"/>
      <c r="AD51" s="27"/>
      <c r="AE51" s="27"/>
    </row>
    <row r="52" spans="1:31" s="364" customFormat="1" ht="35.549999999999997" customHeight="1" thickBot="1" x14ac:dyDescent="0.35">
      <c r="B52" s="399"/>
      <c r="C52" s="572"/>
      <c r="D52" s="573"/>
      <c r="E52" s="573"/>
      <c r="F52" s="573"/>
      <c r="G52" s="574"/>
      <c r="H52" s="382"/>
      <c r="I52" s="402"/>
      <c r="J52" s="572"/>
      <c r="K52" s="573"/>
      <c r="L52" s="573"/>
      <c r="M52" s="573"/>
      <c r="N52" s="574"/>
      <c r="O52" s="446"/>
      <c r="Q52" s="27"/>
      <c r="R52" s="27"/>
      <c r="S52" s="27"/>
      <c r="T52" s="27"/>
      <c r="U52" s="27"/>
      <c r="V52" s="27"/>
      <c r="W52" s="27"/>
      <c r="X52" s="27"/>
      <c r="Y52" s="27"/>
      <c r="Z52" s="27"/>
      <c r="AA52" s="27"/>
      <c r="AB52" s="27"/>
      <c r="AC52" s="27"/>
      <c r="AD52" s="27"/>
      <c r="AE52" s="27"/>
    </row>
    <row r="53" spans="1:31" s="364" customFormat="1" ht="40.799999999999997" customHeight="1" thickBot="1" x14ac:dyDescent="0.35">
      <c r="B53" s="407"/>
      <c r="C53" s="408"/>
      <c r="D53" s="408"/>
      <c r="E53" s="408"/>
      <c r="F53" s="408"/>
      <c r="G53" s="408"/>
      <c r="H53" s="408"/>
      <c r="I53" s="409"/>
      <c r="J53" s="448"/>
      <c r="K53" s="448"/>
      <c r="L53" s="448"/>
      <c r="M53" s="448"/>
      <c r="N53" s="448"/>
      <c r="O53" s="449"/>
      <c r="Q53" s="27"/>
      <c r="R53" s="27"/>
      <c r="S53" s="27"/>
      <c r="T53" s="27"/>
      <c r="U53" s="27"/>
      <c r="V53" s="27"/>
      <c r="W53" s="27"/>
      <c r="X53" s="27"/>
      <c r="Y53" s="27"/>
      <c r="Z53" s="27"/>
      <c r="AA53" s="27"/>
      <c r="AB53" s="27"/>
      <c r="AC53" s="27"/>
      <c r="AD53" s="27"/>
      <c r="AE53" s="27"/>
    </row>
    <row r="54" spans="1:31" s="412" customFormat="1" ht="26.1" customHeight="1" x14ac:dyDescent="0.3">
      <c r="A54" s="410"/>
      <c r="B54" s="410"/>
      <c r="C54" s="410"/>
      <c r="D54" s="410"/>
      <c r="E54" s="410"/>
      <c r="F54" s="410"/>
      <c r="G54" s="410"/>
      <c r="H54" s="410"/>
      <c r="I54" s="410"/>
      <c r="O54" s="410"/>
      <c r="P54" s="410"/>
      <c r="Q54" s="410"/>
      <c r="R54" s="410"/>
      <c r="S54" s="410"/>
      <c r="T54" s="411"/>
      <c r="U54" s="411"/>
      <c r="V54" s="411"/>
      <c r="W54" s="411"/>
      <c r="X54" s="411"/>
      <c r="Y54" s="411"/>
      <c r="Z54" s="411"/>
      <c r="AA54" s="411"/>
      <c r="AB54" s="411"/>
      <c r="AC54" s="411"/>
      <c r="AD54" s="411"/>
      <c r="AE54" s="411"/>
    </row>
    <row r="55" spans="1:31" s="412" customFormat="1" ht="32.85" customHeight="1" x14ac:dyDescent="0.3">
      <c r="B55" s="566" t="s">
        <v>67</v>
      </c>
      <c r="C55" s="566"/>
      <c r="D55" s="566"/>
      <c r="E55" s="566"/>
      <c r="F55" s="566"/>
      <c r="G55" s="566"/>
      <c r="H55" s="566"/>
      <c r="I55" s="566"/>
      <c r="J55" s="566"/>
      <c r="K55" s="566"/>
      <c r="L55" s="566"/>
      <c r="M55" s="566"/>
      <c r="N55" s="566"/>
      <c r="O55" s="566"/>
      <c r="T55" s="413"/>
    </row>
    <row r="56" spans="1:31" s="412" customFormat="1" ht="25.8" x14ac:dyDescent="0.5">
      <c r="B56" s="414"/>
      <c r="C56" s="414"/>
      <c r="D56" s="414"/>
      <c r="E56" s="414"/>
      <c r="F56" s="414"/>
      <c r="G56" s="414"/>
      <c r="H56" s="414"/>
      <c r="I56" s="415"/>
      <c r="O56" s="411"/>
      <c r="P56" s="411"/>
      <c r="Q56" s="411"/>
      <c r="R56" s="411"/>
    </row>
    <row r="57" spans="1:31" s="412" customFormat="1" x14ac:dyDescent="0.3"/>
    <row r="58" spans="1:31" s="412" customFormat="1" x14ac:dyDescent="0.3"/>
    <row r="59" spans="1:31" s="412" customFormat="1" x14ac:dyDescent="0.3"/>
    <row r="60" spans="1:31" s="412" customFormat="1" x14ac:dyDescent="0.3"/>
    <row r="61" spans="1:31" s="412" customFormat="1" x14ac:dyDescent="0.3"/>
    <row r="62" spans="1:31" s="412" customFormat="1" x14ac:dyDescent="0.3"/>
    <row r="63" spans="1:31" s="412" customFormat="1" x14ac:dyDescent="0.3"/>
    <row r="64" spans="1:31" s="412" customFormat="1" x14ac:dyDescent="0.3"/>
    <row r="65" spans="14:14" s="412" customFormat="1" x14ac:dyDescent="0.3"/>
    <row r="66" spans="14:14" s="412" customFormat="1" x14ac:dyDescent="0.3"/>
    <row r="67" spans="14:14" s="412" customFormat="1" x14ac:dyDescent="0.3"/>
    <row r="68" spans="14:14" s="412" customFormat="1" x14ac:dyDescent="0.3"/>
    <row r="69" spans="14:14" s="412" customFormat="1" x14ac:dyDescent="0.3"/>
    <row r="70" spans="14:14" s="412" customFormat="1" x14ac:dyDescent="0.3"/>
    <row r="71" spans="14:14" s="412" customFormat="1" x14ac:dyDescent="0.3"/>
    <row r="72" spans="14:14" s="412" customFormat="1" x14ac:dyDescent="0.3"/>
    <row r="73" spans="14:14" s="412" customFormat="1" x14ac:dyDescent="0.3"/>
    <row r="74" spans="14:14" s="412" customFormat="1" x14ac:dyDescent="0.3"/>
    <row r="75" spans="14:14" s="412" customFormat="1" x14ac:dyDescent="0.3"/>
    <row r="76" spans="14:14" s="412" customFormat="1" x14ac:dyDescent="0.3"/>
    <row r="77" spans="14:14" s="412" customFormat="1" x14ac:dyDescent="0.3">
      <c r="N77" s="411"/>
    </row>
    <row r="78" spans="14:14" s="412" customFormat="1" x14ac:dyDescent="0.3">
      <c r="N78" s="411"/>
    </row>
    <row r="79" spans="14:14" s="412" customFormat="1" x14ac:dyDescent="0.3">
      <c r="N79" s="411"/>
    </row>
    <row r="80" spans="14:14" s="412" customFormat="1" x14ac:dyDescent="0.3">
      <c r="N80" s="411"/>
    </row>
    <row r="81" spans="14:17" s="412" customFormat="1" x14ac:dyDescent="0.3">
      <c r="N81" s="411"/>
    </row>
    <row r="82" spans="14:17" s="412" customFormat="1" x14ac:dyDescent="0.3">
      <c r="N82" s="411"/>
    </row>
    <row r="83" spans="14:17" s="412" customFormat="1" x14ac:dyDescent="0.3">
      <c r="N83" s="411"/>
    </row>
    <row r="84" spans="14:17" s="412" customFormat="1" x14ac:dyDescent="0.3">
      <c r="N84" s="411"/>
    </row>
    <row r="85" spans="14:17" s="412" customFormat="1" x14ac:dyDescent="0.3">
      <c r="N85" s="411"/>
    </row>
    <row r="86" spans="14:17" s="412" customFormat="1" x14ac:dyDescent="0.3">
      <c r="N86" s="411"/>
    </row>
    <row r="87" spans="14:17" s="412" customFormat="1" x14ac:dyDescent="0.3">
      <c r="N87" s="411"/>
    </row>
    <row r="88" spans="14:17" s="412" customFormat="1" x14ac:dyDescent="0.3">
      <c r="N88" s="411"/>
    </row>
    <row r="89" spans="14:17" s="412" customFormat="1" x14ac:dyDescent="0.3">
      <c r="N89" s="411"/>
      <c r="O89" s="411"/>
      <c r="P89" s="411"/>
      <c r="Q89" s="411"/>
    </row>
    <row r="90" spans="14:17" s="412" customFormat="1" x14ac:dyDescent="0.3">
      <c r="N90" s="411"/>
      <c r="O90" s="411"/>
      <c r="P90" s="411"/>
      <c r="Q90" s="411"/>
    </row>
    <row r="91" spans="14:17" s="412" customFormat="1" x14ac:dyDescent="0.3">
      <c r="N91" s="411"/>
      <c r="O91" s="411"/>
      <c r="P91" s="411"/>
      <c r="Q91" s="411"/>
    </row>
    <row r="92" spans="14:17" s="412" customFormat="1" x14ac:dyDescent="0.3">
      <c r="N92" s="411"/>
      <c r="O92" s="411"/>
      <c r="P92" s="411"/>
      <c r="Q92" s="411"/>
    </row>
    <row r="93" spans="14:17" s="412" customFormat="1" x14ac:dyDescent="0.3">
      <c r="N93" s="411"/>
      <c r="O93" s="411"/>
      <c r="P93" s="411"/>
      <c r="Q93" s="411"/>
    </row>
    <row r="94" spans="14:17" s="412" customFormat="1" x14ac:dyDescent="0.3">
      <c r="N94" s="411"/>
      <c r="O94" s="411"/>
      <c r="P94" s="411"/>
      <c r="Q94" s="411"/>
    </row>
    <row r="95" spans="14:17" s="412" customFormat="1" x14ac:dyDescent="0.3">
      <c r="N95" s="411"/>
      <c r="O95" s="411"/>
      <c r="P95" s="411"/>
      <c r="Q95" s="411"/>
    </row>
    <row r="96" spans="14:17" s="412" customFormat="1" x14ac:dyDescent="0.3">
      <c r="N96" s="411"/>
      <c r="O96" s="411"/>
      <c r="P96" s="411"/>
      <c r="Q96" s="411"/>
    </row>
    <row r="97" spans="2:17" s="412" customFormat="1" x14ac:dyDescent="0.3">
      <c r="J97" s="364"/>
      <c r="K97" s="364"/>
      <c r="L97" s="364"/>
      <c r="M97" s="364"/>
      <c r="N97" s="27"/>
      <c r="O97" s="411"/>
      <c r="P97" s="411"/>
      <c r="Q97" s="411"/>
    </row>
    <row r="98" spans="2:17" s="412" customFormat="1" x14ac:dyDescent="0.3">
      <c r="J98" s="364"/>
      <c r="K98" s="364"/>
      <c r="L98" s="364"/>
      <c r="M98" s="364"/>
      <c r="N98" s="27"/>
      <c r="O98" s="411"/>
      <c r="P98" s="411"/>
      <c r="Q98" s="411"/>
    </row>
    <row r="99" spans="2:17" s="412" customFormat="1" x14ac:dyDescent="0.3">
      <c r="J99" s="364"/>
      <c r="K99" s="364"/>
      <c r="L99" s="364"/>
      <c r="M99" s="364"/>
      <c r="N99" s="27"/>
      <c r="O99" s="411"/>
      <c r="P99" s="411"/>
      <c r="Q99" s="411"/>
    </row>
    <row r="100" spans="2:17" s="412" customFormat="1" x14ac:dyDescent="0.3">
      <c r="J100" s="364"/>
      <c r="K100" s="364"/>
      <c r="L100" s="364"/>
      <c r="M100" s="364"/>
      <c r="N100" s="27"/>
      <c r="O100" s="411"/>
      <c r="P100" s="411"/>
      <c r="Q100" s="411"/>
    </row>
    <row r="101" spans="2:17" s="412" customFormat="1" x14ac:dyDescent="0.3">
      <c r="J101" s="364"/>
      <c r="K101" s="364"/>
      <c r="L101" s="364"/>
      <c r="M101" s="364"/>
      <c r="N101" s="27"/>
      <c r="O101" s="411"/>
      <c r="P101" s="411"/>
      <c r="Q101" s="411"/>
    </row>
    <row r="102" spans="2:17" s="412" customFormat="1" x14ac:dyDescent="0.3">
      <c r="J102" s="364"/>
      <c r="K102" s="364"/>
      <c r="L102" s="364"/>
      <c r="M102" s="364"/>
      <c r="N102" s="27"/>
      <c r="O102" s="411"/>
      <c r="P102" s="411"/>
      <c r="Q102" s="411"/>
    </row>
    <row r="103" spans="2:17" s="412" customFormat="1" x14ac:dyDescent="0.3">
      <c r="J103" s="364"/>
      <c r="K103" s="364"/>
      <c r="L103" s="364"/>
      <c r="M103" s="364"/>
      <c r="N103" s="27"/>
      <c r="O103" s="411"/>
      <c r="P103" s="411"/>
      <c r="Q103" s="411"/>
    </row>
    <row r="104" spans="2:17" s="412" customFormat="1" x14ac:dyDescent="0.3">
      <c r="J104" s="364"/>
      <c r="K104" s="364"/>
      <c r="L104" s="364"/>
      <c r="M104" s="364"/>
      <c r="N104" s="27"/>
      <c r="O104" s="411"/>
      <c r="P104" s="411"/>
      <c r="Q104" s="411"/>
    </row>
    <row r="105" spans="2:17" s="412" customFormat="1" x14ac:dyDescent="0.3">
      <c r="J105" s="364"/>
      <c r="K105" s="364"/>
      <c r="L105" s="364"/>
      <c r="M105" s="364"/>
      <c r="N105" s="27"/>
      <c r="O105" s="411"/>
      <c r="P105" s="411"/>
      <c r="Q105" s="411"/>
    </row>
    <row r="106" spans="2:17" s="412" customFormat="1" x14ac:dyDescent="0.3">
      <c r="J106" s="364"/>
      <c r="K106" s="364"/>
      <c r="L106" s="364"/>
      <c r="M106" s="364"/>
      <c r="N106" s="27"/>
      <c r="O106" s="411"/>
      <c r="P106" s="411"/>
      <c r="Q106" s="411"/>
    </row>
    <row r="107" spans="2:17" s="412" customFormat="1" x14ac:dyDescent="0.3">
      <c r="B107" s="411"/>
      <c r="C107" s="411"/>
      <c r="D107" s="411"/>
      <c r="E107" s="411"/>
      <c r="F107" s="411"/>
      <c r="J107" s="364"/>
      <c r="K107" s="364"/>
      <c r="L107" s="364"/>
      <c r="M107" s="364"/>
      <c r="N107" s="27"/>
      <c r="O107" s="411"/>
      <c r="P107" s="411"/>
      <c r="Q107" s="411"/>
    </row>
    <row r="108" spans="2:17" s="412" customFormat="1" x14ac:dyDescent="0.3">
      <c r="B108" s="411"/>
      <c r="C108" s="411"/>
      <c r="D108" s="411"/>
      <c r="E108" s="411"/>
      <c r="F108" s="411"/>
      <c r="J108" s="364"/>
      <c r="K108" s="364"/>
      <c r="L108" s="364"/>
      <c r="M108" s="364"/>
      <c r="N108" s="27"/>
      <c r="O108" s="411"/>
      <c r="P108" s="411"/>
      <c r="Q108" s="411"/>
    </row>
    <row r="109" spans="2:17" s="412" customFormat="1" x14ac:dyDescent="0.3">
      <c r="B109" s="411"/>
      <c r="C109" s="411"/>
      <c r="D109" s="411"/>
      <c r="E109" s="411"/>
      <c r="F109" s="411"/>
      <c r="J109" s="364"/>
      <c r="K109" s="364"/>
      <c r="L109" s="364"/>
      <c r="M109" s="364"/>
      <c r="N109" s="27"/>
      <c r="O109" s="411"/>
      <c r="P109" s="411"/>
      <c r="Q109" s="411"/>
    </row>
    <row r="110" spans="2:17" s="364" customFormat="1" x14ac:dyDescent="0.3">
      <c r="B110" s="27"/>
      <c r="C110" s="27"/>
      <c r="D110" s="27"/>
      <c r="E110" s="27"/>
      <c r="F110" s="27"/>
      <c r="N110" s="27"/>
      <c r="O110" s="27"/>
      <c r="P110" s="27"/>
      <c r="Q110" s="27"/>
    </row>
    <row r="111" spans="2:17" s="364" customFormat="1" x14ac:dyDescent="0.3">
      <c r="B111" s="27"/>
      <c r="C111" s="27"/>
      <c r="D111" s="27"/>
      <c r="E111" s="27"/>
      <c r="F111" s="27"/>
      <c r="N111" s="27"/>
      <c r="O111" s="27"/>
      <c r="P111" s="27"/>
      <c r="Q111" s="27"/>
    </row>
  </sheetData>
  <sheetProtection algorithmName="SHA-512" hashValue="m8UybmJcFza005u+ZvPVa92tNJioGBdzChuP5/4LrHI2nTA6TsFI1YpqNQ+00gfRDRWsMr97C7d4i/H7UztAyg==" saltValue="b+YSgPawrZEm6Fjea078SA==" spinCount="100000" sheet="1" objects="1" scenarios="1"/>
  <mergeCells count="73">
    <mergeCell ref="L15:M15"/>
    <mergeCell ref="O9:P9"/>
    <mergeCell ref="J23:K29"/>
    <mergeCell ref="L23:L29"/>
    <mergeCell ref="L11:M11"/>
    <mergeCell ref="L13:M13"/>
    <mergeCell ref="M23:M24"/>
    <mergeCell ref="J21:L22"/>
    <mergeCell ref="B19:O19"/>
    <mergeCell ref="B13:C13"/>
    <mergeCell ref="D13:F13"/>
    <mergeCell ref="G13:H13"/>
    <mergeCell ref="J13:K13"/>
    <mergeCell ref="B15:C15"/>
    <mergeCell ref="D15:F15"/>
    <mergeCell ref="J9:K9"/>
    <mergeCell ref="B55:O55"/>
    <mergeCell ref="J47:M48"/>
    <mergeCell ref="N47:N48"/>
    <mergeCell ref="J49:N52"/>
    <mergeCell ref="C40:E40"/>
    <mergeCell ref="C41:E41"/>
    <mergeCell ref="C49:G52"/>
    <mergeCell ref="C47:F48"/>
    <mergeCell ref="G47:G48"/>
    <mergeCell ref="C42:E42"/>
    <mergeCell ref="C43:E43"/>
    <mergeCell ref="J38:M43"/>
    <mergeCell ref="B1:O2"/>
    <mergeCell ref="B3:O4"/>
    <mergeCell ref="M5:O6"/>
    <mergeCell ref="B7:C7"/>
    <mergeCell ref="D7:F7"/>
    <mergeCell ref="G7:H7"/>
    <mergeCell ref="J7:K7"/>
    <mergeCell ref="L7:M7"/>
    <mergeCell ref="B11:C11"/>
    <mergeCell ref="D11:F11"/>
    <mergeCell ref="G11:H11"/>
    <mergeCell ref="J11:K11"/>
    <mergeCell ref="L9:M9"/>
    <mergeCell ref="B9:C9"/>
    <mergeCell ref="D9:F9"/>
    <mergeCell ref="G9:H9"/>
    <mergeCell ref="C21:G22"/>
    <mergeCell ref="D23:E23"/>
    <mergeCell ref="D24:E24"/>
    <mergeCell ref="D25:E25"/>
    <mergeCell ref="G15:H15"/>
    <mergeCell ref="J15:K15"/>
    <mergeCell ref="B17:C17"/>
    <mergeCell ref="D17:F17"/>
    <mergeCell ref="G17:H17"/>
    <mergeCell ref="J17:K17"/>
    <mergeCell ref="V36:AO36"/>
    <mergeCell ref="C38:E38"/>
    <mergeCell ref="C39:E39"/>
    <mergeCell ref="D30:E30"/>
    <mergeCell ref="D26:E26"/>
    <mergeCell ref="D27:E27"/>
    <mergeCell ref="D28:E28"/>
    <mergeCell ref="D29:E29"/>
    <mergeCell ref="C36:F37"/>
    <mergeCell ref="M34:M35"/>
    <mergeCell ref="J36:M36"/>
    <mergeCell ref="J34:J35"/>
    <mergeCell ref="K34:K35"/>
    <mergeCell ref="L34:L35"/>
    <mergeCell ref="N23:N25"/>
    <mergeCell ref="N26:N28"/>
    <mergeCell ref="J30:K30"/>
    <mergeCell ref="J33:M33"/>
    <mergeCell ref="C31:G31"/>
  </mergeCells>
  <phoneticPr fontId="19" type="noConversion"/>
  <conditionalFormatting sqref="L23">
    <cfRule type="containsText" dxfId="10" priority="1" operator="containsText" text="Select">
      <formula>NOT(ISERROR(SEARCH("Select",L23)))</formula>
    </cfRule>
  </conditionalFormatting>
  <conditionalFormatting sqref="M22">
    <cfRule type="containsText" dxfId="9" priority="2" operator="containsText" text="Select">
      <formula>NOT(ISERROR(SEARCH("Select",M22)))</formula>
    </cfRule>
  </conditionalFormatting>
  <dataValidations count="6">
    <dataValidation type="list" allowBlank="1" showInputMessage="1" showErrorMessage="1" sqref="G47 N47" xr:uid="{6EBAC3F4-5F79-4903-8033-4E36339BDA3F}">
      <formula1>"YES,NO"</formula1>
    </dataValidation>
    <dataValidation type="list" allowBlank="1" showInputMessage="1" showErrorMessage="1" sqref="N9 N7 N11 N13" xr:uid="{36764773-EEE1-4137-B183-661B4C2A166D}">
      <formula1>"YES, NO"</formula1>
    </dataValidation>
    <dataValidation type="list" allowBlank="1" showInputMessage="1" showErrorMessage="1" sqref="J17:K17" xr:uid="{89D07470-55BC-4309-AD0F-86AAF30CB463}">
      <formula1>"Community Centre, Place of Worship, School, Commercial Unit, Stand Alone Building, Other"</formula1>
    </dataValidation>
    <dataValidation type="list" allowBlank="1" showInputMessage="1" showErrorMessage="1" sqref="M34" xr:uid="{2FB4D9C2-BCBD-495F-A139-F472D40758D9}">
      <formula1>"Yes, No"</formula1>
    </dataValidation>
    <dataValidation type="list" allowBlank="1" showInputMessage="1" showErrorMessage="1" sqref="J15" xr:uid="{01408CBD-B88E-4502-AB34-EACA455302A2}">
      <formula1>"For Profit, Non Profit"</formula1>
    </dataValidation>
    <dataValidation type="list" allowBlank="1" showInputMessage="1" showErrorMessage="1" sqref="J13" xr:uid="{BFD0E9A4-28E1-4E49-B492-F736DDAADB4C}">
      <formula1>"Jan, Feb, Mar, Apr, May, Jun, Jul, Aug, Sept, Oct, Nov, Dec"</formula1>
    </dataValidation>
  </dataValidations>
  <pageMargins left="0.7" right="0.7" top="0.75" bottom="0.75" header="0.3" footer="0.3"/>
  <pageSetup scale="5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301A9-732E-4656-9A6C-8C96804662DA}">
  <sheetPr codeName="Sheet5">
    <tabColor theme="7" tint="0.39997558519241921"/>
  </sheetPr>
  <dimension ref="B1:O350"/>
  <sheetViews>
    <sheetView showGridLines="0" zoomScaleNormal="100" workbookViewId="0">
      <selection activeCell="R16" sqref="R16"/>
    </sheetView>
  </sheetViews>
  <sheetFormatPr defaultColWidth="8.5546875" defaultRowHeight="14.4" outlineLevelRow="1" x14ac:dyDescent="0.3"/>
  <cols>
    <col min="1" max="1" width="5" customWidth="1"/>
    <col min="3" max="3" width="32.5546875" customWidth="1"/>
    <col min="4" max="4" width="17.5546875" customWidth="1"/>
    <col min="5" max="5" width="18.5546875" customWidth="1"/>
    <col min="6" max="6" width="19" customWidth="1"/>
    <col min="7" max="7" width="19.44140625" customWidth="1"/>
    <col min="8" max="8" width="23.44140625" customWidth="1"/>
    <col min="9" max="9" width="20.5546875" customWidth="1"/>
    <col min="10" max="10" width="12.5546875" hidden="1" customWidth="1"/>
    <col min="11" max="11" width="14.5546875" customWidth="1"/>
    <col min="12" max="12" width="14.5546875" hidden="1" customWidth="1"/>
    <col min="13" max="13" width="15.44140625" hidden="1" customWidth="1"/>
    <col min="14" max="14" width="20.44140625" customWidth="1"/>
    <col min="15" max="15" width="10.5546875" customWidth="1"/>
  </cols>
  <sheetData>
    <row r="1" spans="2:15" ht="33" customHeight="1" x14ac:dyDescent="0.3">
      <c r="B1" s="599" t="s">
        <v>68</v>
      </c>
      <c r="C1" s="599"/>
      <c r="D1" s="599"/>
      <c r="E1" s="599"/>
      <c r="F1" s="599"/>
      <c r="G1" s="599"/>
      <c r="H1" s="599"/>
      <c r="I1" s="599"/>
      <c r="J1" s="599"/>
      <c r="K1" s="599"/>
      <c r="L1" s="599"/>
      <c r="M1" s="599"/>
      <c r="N1" s="599"/>
      <c r="O1" s="599"/>
    </row>
    <row r="2" spans="2:15" ht="22.35" customHeight="1" x14ac:dyDescent="0.3">
      <c r="B2" s="599"/>
      <c r="C2" s="599"/>
      <c r="D2" s="599"/>
      <c r="E2" s="599"/>
      <c r="F2" s="599"/>
      <c r="G2" s="599"/>
      <c r="H2" s="599"/>
      <c r="I2" s="599"/>
      <c r="J2" s="599"/>
      <c r="K2" s="599"/>
      <c r="L2" s="599"/>
      <c r="M2" s="599"/>
      <c r="N2" s="599"/>
      <c r="O2" s="599"/>
    </row>
    <row r="3" spans="2:15" ht="12" customHeight="1" thickBot="1" x14ac:dyDescent="0.75">
      <c r="C3" s="14"/>
      <c r="O3" s="167"/>
    </row>
    <row r="4" spans="2:15" ht="18" thickBot="1" x14ac:dyDescent="0.4">
      <c r="C4" s="168" t="str">
        <f>IF('1. Program Description'!$J$8="Licensed Home Child Care Agency","Home Agency Name:","Site Name:")</f>
        <v>Site Name:</v>
      </c>
      <c r="D4" s="606"/>
      <c r="E4" s="607"/>
      <c r="F4" s="607"/>
      <c r="G4" s="608"/>
      <c r="N4" s="169"/>
    </row>
    <row r="5" spans="2:15" ht="19.2" x14ac:dyDescent="0.35">
      <c r="C5" s="3"/>
      <c r="H5" s="168"/>
      <c r="I5" s="170"/>
      <c r="J5" s="170"/>
      <c r="K5" s="170"/>
      <c r="L5" s="170"/>
      <c r="M5" s="170"/>
      <c r="N5" s="171"/>
    </row>
    <row r="6" spans="2:15" ht="19.350000000000001" customHeight="1" x14ac:dyDescent="0.35">
      <c r="C6" s="609" t="s">
        <v>69</v>
      </c>
      <c r="D6" s="609"/>
      <c r="E6" s="609"/>
      <c r="F6" s="609"/>
      <c r="G6" s="609"/>
      <c r="H6" s="609"/>
      <c r="I6" s="609"/>
      <c r="J6" s="609"/>
      <c r="K6" s="609"/>
      <c r="L6" s="609"/>
      <c r="M6" s="609"/>
      <c r="N6" s="609"/>
    </row>
    <row r="7" spans="2:15" ht="19.2" x14ac:dyDescent="0.35">
      <c r="C7" s="59" t="str">
        <f>IF('1. Program Description'!$J$8="Licensed Home Child Care Agency","Please include rates for privately placed children &amp; include 'private rate' in comments","")</f>
        <v/>
      </c>
      <c r="H7" s="168"/>
      <c r="I7" s="168"/>
      <c r="J7" s="168"/>
      <c r="K7" s="168"/>
      <c r="L7" s="168"/>
      <c r="M7" s="168"/>
      <c r="N7" s="169"/>
    </row>
    <row r="8" spans="2:15" ht="39.6" customHeight="1" x14ac:dyDescent="0.3">
      <c r="C8" s="614" t="s">
        <v>70</v>
      </c>
      <c r="D8" s="614"/>
      <c r="E8" s="614"/>
      <c r="F8" s="614"/>
      <c r="G8" s="614"/>
      <c r="H8" s="614"/>
      <c r="I8" s="614"/>
      <c r="J8" s="614"/>
      <c r="K8" s="614"/>
      <c r="L8" s="614"/>
      <c r="M8" s="614"/>
      <c r="N8" s="614"/>
    </row>
    <row r="9" spans="2:15" ht="15" thickBot="1" x14ac:dyDescent="0.35">
      <c r="C9" s="614"/>
      <c r="D9" s="614"/>
      <c r="E9" s="614"/>
      <c r="F9" s="614"/>
      <c r="G9" s="614"/>
      <c r="H9" s="614"/>
      <c r="I9" s="614"/>
      <c r="J9" s="614"/>
      <c r="K9" s="614"/>
      <c r="L9" s="614"/>
      <c r="M9" s="614"/>
      <c r="N9" s="614"/>
    </row>
    <row r="10" spans="2:15" ht="57" customHeight="1" x14ac:dyDescent="0.3">
      <c r="C10" s="172" t="s">
        <v>71</v>
      </c>
      <c r="D10" s="173" t="s">
        <v>72</v>
      </c>
      <c r="E10" s="174" t="s">
        <v>73</v>
      </c>
      <c r="F10" s="175" t="s">
        <v>74</v>
      </c>
      <c r="G10" s="176" t="s">
        <v>75</v>
      </c>
      <c r="H10" s="177" t="s">
        <v>76</v>
      </c>
      <c r="I10" s="177" t="s">
        <v>77</v>
      </c>
      <c r="J10" s="177" t="s">
        <v>78</v>
      </c>
      <c r="K10" s="177" t="s">
        <v>79</v>
      </c>
      <c r="L10" s="174" t="s">
        <v>80</v>
      </c>
      <c r="M10" s="178" t="s">
        <v>81</v>
      </c>
      <c r="N10" s="178" t="s">
        <v>82</v>
      </c>
    </row>
    <row r="11" spans="2:15" s="2" customFormat="1" hidden="1" x14ac:dyDescent="0.3">
      <c r="C11" s="163" t="s">
        <v>83</v>
      </c>
      <c r="D11" s="12" t="s">
        <v>84</v>
      </c>
      <c r="E11" s="16" t="s">
        <v>85</v>
      </c>
      <c r="F11" s="11" t="s">
        <v>86</v>
      </c>
      <c r="G11" s="164" t="s">
        <v>87</v>
      </c>
      <c r="H11" s="165" t="s">
        <v>88</v>
      </c>
      <c r="I11" s="165" t="s">
        <v>89</v>
      </c>
      <c r="J11" s="166" t="s">
        <v>90</v>
      </c>
      <c r="K11" s="13" t="s">
        <v>91</v>
      </c>
      <c r="L11" s="16" t="s">
        <v>92</v>
      </c>
      <c r="M11" s="179" t="s">
        <v>93</v>
      </c>
      <c r="N11" s="179" t="s">
        <v>94</v>
      </c>
    </row>
    <row r="12" spans="2:15" x14ac:dyDescent="0.3">
      <c r="C12" s="19"/>
      <c r="D12" s="5"/>
      <c r="E12" s="17"/>
      <c r="F12" s="72">
        <f t="shared" ref="F12:F17" si="0">(+D12-E12)</f>
        <v>0</v>
      </c>
      <c r="G12" s="4"/>
      <c r="H12" s="1"/>
      <c r="I12" s="1"/>
      <c r="J12" s="73" t="str">
        <f>IF(OR(Table6[[#This Row],[Column3]]=$C$324,Table6[[#This Row],[Column3]]=$C$325),VLOOKUP(I12,$C$333:$D$337,2,FALSE),IF(Table6[[#This Row],[Column3]]=$C$326,VLOOKUP(I12,$C$333:$E$337,3,FALSE),IF(Table6[[#This Row],[Column3]]=$C$327,(VLOOKUP(I12,$C$333:$E$337,3,FALSE)*2),IF(OR(Table6[[#This Row],[Column3]]=$C$328,Table6[[#This Row],[Column3]]=$C$329),1,""))))</f>
        <v/>
      </c>
      <c r="K12" s="15" t="str">
        <f>IF(C12="","",IF(F12="","",+IF(G12="Per Month",F12/J12,IF(G12="Per Year",F12/12/J12,IF(G12="Per Week",F12/J12,IF(G12="Per Bi-Weekly",F12/J12,IF(G12="Per Day",F12,IF(G12="Per Hour",F12))))))))</f>
        <v/>
      </c>
      <c r="L12" s="66" t="str">
        <f>IFERROR(IF(#REF!="Centre",HLOOKUP(Table6[[#This Row],[Column1]],' 3. Base Fees &amp; Registration'!$D$340:$I$341,2,FALSE),HLOOKUP(Table6[[#This Row],[Column1]],' 3. Base Fees &amp; Registration'!$D$344:$G$346,3,FALSE)),"")</f>
        <v/>
      </c>
      <c r="M12" s="20" t="str">
        <f>IF(K12="","",IF(K12&gt;100,"DOUBLE CHECK",""))</f>
        <v/>
      </c>
      <c r="N12" s="70"/>
    </row>
    <row r="13" spans="2:15" x14ac:dyDescent="0.3">
      <c r="C13" s="19"/>
      <c r="D13" s="5"/>
      <c r="E13" s="17"/>
      <c r="F13" s="72">
        <f t="shared" si="0"/>
        <v>0</v>
      </c>
      <c r="G13" s="4"/>
      <c r="H13" s="1"/>
      <c r="I13" s="1"/>
      <c r="J13" s="73" t="str">
        <f>IF(OR(Table6[[#This Row],[Column3]]=$C$324,Table6[[#This Row],[Column3]]=$C$325),VLOOKUP(I13,$C$333:$D$337,2,FALSE),IF(Table6[[#This Row],[Column3]]=$C$326,VLOOKUP(I13,$C$333:$E$337,3,FALSE),IF(Table6[[#This Row],[Column3]]=$C$327,(VLOOKUP(I13,$C$333:$E$337,3,FALSE)*2),IF(OR(Table6[[#This Row],[Column3]]=$C$328,Table6[[#This Row],[Column3]]=$C$329),1,""))))</f>
        <v/>
      </c>
      <c r="K13" s="15" t="str">
        <f t="shared" ref="K13:K28" si="1">IF(C13="","",IF(F13="","",+IF(G13="Per Month",F13/J13,IF(G13="Per Year",F13/12/J13,IF(G13="Per Week",F13/J13,IF(G13="Per Bi-Weekly",F13/J13,IF(G13="Per Day",F13,IF(G13="Per Hour",F13))))))))</f>
        <v/>
      </c>
      <c r="L13" s="66" t="str">
        <f>IFERROR(IF(#REF!="Centre",HLOOKUP(Table6[[#This Row],[Column1]],' 3. Base Fees &amp; Registration'!$D$340:$I$341,2,FALSE),HLOOKUP(Table6[[#This Row],[Column1]],' 3. Base Fees &amp; Registration'!$D$344:$G$346,3,FALSE)),"")</f>
        <v/>
      </c>
      <c r="M13" s="20" t="str">
        <f t="shared" ref="M13" si="2">IF(K13="","",IF(K13&gt;100,"DOUBLE CHECK",""))</f>
        <v/>
      </c>
      <c r="N13" s="70"/>
    </row>
    <row r="14" spans="2:15" x14ac:dyDescent="0.3">
      <c r="C14" s="19"/>
      <c r="D14" s="5"/>
      <c r="E14" s="17"/>
      <c r="F14" s="72">
        <f t="shared" si="0"/>
        <v>0</v>
      </c>
      <c r="G14" s="4"/>
      <c r="H14" s="1"/>
      <c r="I14" s="1"/>
      <c r="J14" s="73" t="str">
        <f>IF(OR(Table6[[#This Row],[Column3]]=$C$324,Table6[[#This Row],[Column3]]=$C$325),VLOOKUP(I14,$C$333:$D$337,2,FALSE),IF(Table6[[#This Row],[Column3]]=$C$326,VLOOKUP(I14,$C$333:$E$337,3,FALSE),IF(Table6[[#This Row],[Column3]]=$C$327,(VLOOKUP(I14,$C$333:$E$337,3,FALSE)*2),IF(OR(Table6[[#This Row],[Column3]]=$C$328,Table6[[#This Row],[Column3]]=$C$329),1,""))))</f>
        <v/>
      </c>
      <c r="K14" s="15" t="str">
        <f t="shared" si="1"/>
        <v/>
      </c>
      <c r="L14" s="66" t="str">
        <f>IFERROR(IF(#REF!="Centre",HLOOKUP(Table6[[#This Row],[Column1]],' 3. Base Fees &amp; Registration'!$D$340:$I$341,2,FALSE),HLOOKUP(Table6[[#This Row],[Column1]],' 3. Base Fees &amp; Registration'!$D$344:$G$346,3,FALSE)),"")</f>
        <v/>
      </c>
      <c r="M14" s="20" t="str">
        <f>IF(K14="","",IF(K14&gt;100,"DOUBLE CHECK",""))</f>
        <v/>
      </c>
      <c r="N14" s="70"/>
    </row>
    <row r="15" spans="2:15" x14ac:dyDescent="0.3">
      <c r="C15" s="19"/>
      <c r="D15" s="5"/>
      <c r="E15" s="17"/>
      <c r="F15" s="72">
        <f t="shared" si="0"/>
        <v>0</v>
      </c>
      <c r="G15" s="4"/>
      <c r="H15" s="1"/>
      <c r="I15" s="1"/>
      <c r="J15" s="73" t="str">
        <f>IF(OR(Table6[[#This Row],[Column3]]=$C$324,Table6[[#This Row],[Column3]]=$C$325),VLOOKUP(I15,$C$333:$D$337,2,FALSE),IF(Table6[[#This Row],[Column3]]=$C$326,VLOOKUP(I15,$C$333:$E$337,3,FALSE),IF(Table6[[#This Row],[Column3]]=$C$327,(VLOOKUP(I15,$C$333:$E$337,3,FALSE)*2),IF(OR(Table6[[#This Row],[Column3]]=$C$328,Table6[[#This Row],[Column3]]=$C$329),1,""))))</f>
        <v/>
      </c>
      <c r="K15" s="15" t="str">
        <f t="shared" si="1"/>
        <v/>
      </c>
      <c r="L15" s="66" t="str">
        <f>IFERROR(IF(#REF!="Centre",HLOOKUP(Table6[[#This Row],[Column1]],' 3. Base Fees &amp; Registration'!$D$340:$I$341,2,FALSE),HLOOKUP(Table6[[#This Row],[Column1]],' 3. Base Fees &amp; Registration'!$D$344:$G$346,3,FALSE)),"")</f>
        <v/>
      </c>
      <c r="M15" s="20" t="str">
        <f t="shared" ref="M15:M27" si="3">IF(K15="","",IF(K15&gt;100,"DOUBLE CHECK",""))</f>
        <v/>
      </c>
      <c r="N15" s="70"/>
    </row>
    <row r="16" spans="2:15" x14ac:dyDescent="0.3">
      <c r="C16" s="19"/>
      <c r="D16" s="5"/>
      <c r="E16" s="17"/>
      <c r="F16" s="72">
        <f t="shared" si="0"/>
        <v>0</v>
      </c>
      <c r="G16" s="4"/>
      <c r="H16" s="1"/>
      <c r="I16" s="1"/>
      <c r="J16" s="73" t="str">
        <f>IF(OR(Table6[[#This Row],[Column3]]=$C$324,Table6[[#This Row],[Column3]]=$C$325),VLOOKUP(I16,$C$333:$D$337,2,FALSE),IF(Table6[[#This Row],[Column3]]=$C$326,VLOOKUP(I16,$C$333:$E$337,3,FALSE),IF(Table6[[#This Row],[Column3]]=$C$327,(VLOOKUP(I16,$C$333:$E$337,3,FALSE)*2),IF(OR(Table6[[#This Row],[Column3]]=$C$328,Table6[[#This Row],[Column3]]=$C$329),1,""))))</f>
        <v/>
      </c>
      <c r="K16" s="15" t="str">
        <f t="shared" si="1"/>
        <v/>
      </c>
      <c r="L16" s="66" t="str">
        <f>IFERROR(IF(#REF!="Centre",HLOOKUP(Table6[[#This Row],[Column1]],' 3. Base Fees &amp; Registration'!$D$340:$I$341,2,FALSE),HLOOKUP(Table6[[#This Row],[Column1]],' 3. Base Fees &amp; Registration'!$D$344:$G$346,3,FALSE)),"")</f>
        <v/>
      </c>
      <c r="M16" s="20" t="str">
        <f t="shared" si="3"/>
        <v/>
      </c>
      <c r="N16" s="70"/>
    </row>
    <row r="17" spans="3:15" x14ac:dyDescent="0.3">
      <c r="C17" s="19"/>
      <c r="D17" s="5"/>
      <c r="E17" s="17"/>
      <c r="F17" s="72">
        <f t="shared" si="0"/>
        <v>0</v>
      </c>
      <c r="G17" s="4"/>
      <c r="H17" s="1"/>
      <c r="I17" s="1"/>
      <c r="J17" s="73" t="str">
        <f>IF(OR(Table6[[#This Row],[Column3]]=$C$324,Table6[[#This Row],[Column3]]=$C$325),VLOOKUP(I17,$C$333:$D$337,2,FALSE),IF(Table6[[#This Row],[Column3]]=$C$326,VLOOKUP(I17,$C$333:$E$337,3,FALSE),IF(Table6[[#This Row],[Column3]]=$C$327,(VLOOKUP(I17,$C$333:$E$337,3,FALSE)*2),IF(OR(Table6[[#This Row],[Column3]]=$C$328,Table6[[#This Row],[Column3]]=$C$329),1,""))))</f>
        <v/>
      </c>
      <c r="K17" s="15" t="str">
        <f t="shared" si="1"/>
        <v/>
      </c>
      <c r="L17" s="66" t="str">
        <f>IFERROR(IF(#REF!="Centre",HLOOKUP(Table6[[#This Row],[Column1]],' 3. Base Fees &amp; Registration'!$D$340:$I$341,2,FALSE),HLOOKUP(Table6[[#This Row],[Column1]],' 3. Base Fees &amp; Registration'!$D$344:$G$346,3,FALSE)),"")</f>
        <v/>
      </c>
      <c r="M17" s="20" t="str">
        <f t="shared" si="3"/>
        <v/>
      </c>
      <c r="N17" s="70"/>
    </row>
    <row r="18" spans="3:15" x14ac:dyDescent="0.3">
      <c r="C18" s="19"/>
      <c r="D18" s="5"/>
      <c r="E18" s="17"/>
      <c r="F18" s="72">
        <f t="shared" ref="F18:F28" si="4">(+D18-E18)</f>
        <v>0</v>
      </c>
      <c r="G18" s="4"/>
      <c r="H18" s="1"/>
      <c r="I18" s="1"/>
      <c r="J18" s="73" t="str">
        <f>IF(OR(Table6[[#This Row],[Column3]]=$C$324,Table6[[#This Row],[Column3]]=$C$325),VLOOKUP(I18,$C$333:$D$337,2,FALSE),IF(Table6[[#This Row],[Column3]]=$C$326,VLOOKUP(I18,$C$333:$E$337,3,FALSE),IF(Table6[[#This Row],[Column3]]=$C$327,(VLOOKUP(I18,$C$333:$E$337,3,FALSE)*2),IF(OR(Table6[[#This Row],[Column3]]=$C$328,Table6[[#This Row],[Column3]]=$C$329),1,""))))</f>
        <v/>
      </c>
      <c r="K18" s="15" t="str">
        <f t="shared" si="1"/>
        <v/>
      </c>
      <c r="L18" s="66" t="str">
        <f>IFERROR(IF(#REF!="Centre",HLOOKUP(Table6[[#This Row],[Column1]],' 3. Base Fees &amp; Registration'!$D$340:$I$341,2,FALSE),HLOOKUP(Table6[[#This Row],[Column1]],' 3. Base Fees &amp; Registration'!$D$344:$G$346,3,FALSE)),"")</f>
        <v/>
      </c>
      <c r="M18" s="20" t="str">
        <f t="shared" si="3"/>
        <v/>
      </c>
      <c r="N18" s="70"/>
    </row>
    <row r="19" spans="3:15" x14ac:dyDescent="0.3">
      <c r="C19" s="19"/>
      <c r="D19" s="5"/>
      <c r="E19" s="17"/>
      <c r="F19" s="72">
        <f t="shared" si="4"/>
        <v>0</v>
      </c>
      <c r="G19" s="4"/>
      <c r="H19" s="1"/>
      <c r="I19" s="1"/>
      <c r="J19" s="73" t="str">
        <f>IF(OR(Table6[[#This Row],[Column3]]=$C$324,Table6[[#This Row],[Column3]]=$C$325),VLOOKUP(I19,$C$333:$D$337,2,FALSE),IF(Table6[[#This Row],[Column3]]=$C$326,VLOOKUP(I19,$C$333:$E$337,3,FALSE),IF(Table6[[#This Row],[Column3]]=$C$327,(VLOOKUP(I19,$C$333:$E$337,3,FALSE)*2),IF(OR(Table6[[#This Row],[Column3]]=$C$328,Table6[[#This Row],[Column3]]=$C$329),1,""))))</f>
        <v/>
      </c>
      <c r="K19" s="15" t="str">
        <f t="shared" si="1"/>
        <v/>
      </c>
      <c r="L19" s="66" t="str">
        <f>IFERROR(IF(#REF!="Centre",HLOOKUP(Table6[[#This Row],[Column1]],' 3. Base Fees &amp; Registration'!$D$340:$I$341,2,FALSE),HLOOKUP(Table6[[#This Row],[Column1]],' 3. Base Fees &amp; Registration'!$D$344:$G$346,3,FALSE)),"")</f>
        <v/>
      </c>
      <c r="M19" s="20" t="str">
        <f t="shared" si="3"/>
        <v/>
      </c>
      <c r="N19" s="70"/>
    </row>
    <row r="20" spans="3:15" x14ac:dyDescent="0.3">
      <c r="C20" s="19"/>
      <c r="D20" s="5"/>
      <c r="E20" s="17"/>
      <c r="F20" s="72">
        <f t="shared" si="4"/>
        <v>0</v>
      </c>
      <c r="G20" s="4"/>
      <c r="H20" s="1"/>
      <c r="I20" s="1"/>
      <c r="J20" s="73" t="str">
        <f>IF(OR(Table6[[#This Row],[Column3]]=$C$324,Table6[[#This Row],[Column3]]=$C$325),VLOOKUP(I20,$C$333:$D$337,2,FALSE),IF(Table6[[#This Row],[Column3]]=$C$326,VLOOKUP(I20,$C$333:$E$337,3,FALSE),IF(Table6[[#This Row],[Column3]]=$C$327,(VLOOKUP(I20,$C$333:$E$337,3,FALSE)*2),IF(OR(Table6[[#This Row],[Column3]]=$C$328,Table6[[#This Row],[Column3]]=$C$329),1,""))))</f>
        <v/>
      </c>
      <c r="K20" s="15" t="str">
        <f t="shared" si="1"/>
        <v/>
      </c>
      <c r="L20" s="66" t="str">
        <f>IFERROR(IF(#REF!="Centre",HLOOKUP(Table6[[#This Row],[Column1]],' 3. Base Fees &amp; Registration'!$D$340:$I$341,2,FALSE),HLOOKUP(Table6[[#This Row],[Column1]],' 3. Base Fees &amp; Registration'!$D$344:$G$346,3,FALSE)),"")</f>
        <v/>
      </c>
      <c r="M20" s="20" t="str">
        <f t="shared" si="3"/>
        <v/>
      </c>
      <c r="N20" s="70"/>
    </row>
    <row r="21" spans="3:15" x14ac:dyDescent="0.3">
      <c r="C21" s="19"/>
      <c r="D21" s="5"/>
      <c r="E21" s="17"/>
      <c r="F21" s="72">
        <f t="shared" si="4"/>
        <v>0</v>
      </c>
      <c r="G21" s="4"/>
      <c r="H21" s="1"/>
      <c r="I21" s="1"/>
      <c r="J21" s="73" t="str">
        <f>IF(OR(Table6[[#This Row],[Column3]]=$C$324,Table6[[#This Row],[Column3]]=$C$325),VLOOKUP(I21,$C$333:$D$337,2,FALSE),IF(Table6[[#This Row],[Column3]]=$C$326,VLOOKUP(I21,$C$333:$E$337,3,FALSE),IF(Table6[[#This Row],[Column3]]=$C$327,(VLOOKUP(I21,$C$333:$E$337,3,FALSE)*2),IF(OR(Table6[[#This Row],[Column3]]=$C$328,Table6[[#This Row],[Column3]]=$C$329),1,""))))</f>
        <v/>
      </c>
      <c r="K21" s="15" t="str">
        <f t="shared" si="1"/>
        <v/>
      </c>
      <c r="L21" s="66" t="str">
        <f>IFERROR(IF(#REF!="Centre",HLOOKUP(Table6[[#This Row],[Column1]],' 3. Base Fees &amp; Registration'!$D$340:$I$341,2,FALSE),HLOOKUP(Table6[[#This Row],[Column1]],' 3. Base Fees &amp; Registration'!$D$344:$G$346,3,FALSE)),"")</f>
        <v/>
      </c>
      <c r="M21" s="20" t="str">
        <f t="shared" si="3"/>
        <v/>
      </c>
      <c r="N21" s="70"/>
    </row>
    <row r="22" spans="3:15" x14ac:dyDescent="0.3">
      <c r="C22" s="19"/>
      <c r="D22" s="5"/>
      <c r="E22" s="17"/>
      <c r="F22" s="72">
        <f t="shared" si="4"/>
        <v>0</v>
      </c>
      <c r="G22" s="4"/>
      <c r="H22" s="1"/>
      <c r="I22" s="1"/>
      <c r="J22" s="73" t="str">
        <f>IF(OR(Table6[[#This Row],[Column3]]=$C$324,Table6[[#This Row],[Column3]]=$C$325),VLOOKUP(I22,$C$333:$D$337,2,FALSE),IF(Table6[[#This Row],[Column3]]=$C$326,VLOOKUP(I22,$C$333:$E$337,3,FALSE),IF(Table6[[#This Row],[Column3]]=$C$327,(VLOOKUP(I22,$C$333:$E$337,3,FALSE)*2),IF(OR(Table6[[#This Row],[Column3]]=$C$328,Table6[[#This Row],[Column3]]=$C$329),1,""))))</f>
        <v/>
      </c>
      <c r="K22" s="15" t="str">
        <f t="shared" si="1"/>
        <v/>
      </c>
      <c r="L22" s="66" t="str">
        <f>IFERROR(IF(#REF!="Centre",HLOOKUP(Table6[[#This Row],[Column1]],' 3. Base Fees &amp; Registration'!$D$340:$I$341,2,FALSE),HLOOKUP(Table6[[#This Row],[Column1]],' 3. Base Fees &amp; Registration'!$D$344:$G$346,3,FALSE)),"")</f>
        <v/>
      </c>
      <c r="M22" s="20" t="str">
        <f t="shared" si="3"/>
        <v/>
      </c>
      <c r="N22" s="70"/>
    </row>
    <row r="23" spans="3:15" x14ac:dyDescent="0.3">
      <c r="C23" s="19"/>
      <c r="D23" s="5"/>
      <c r="E23" s="17"/>
      <c r="F23" s="72">
        <f t="shared" si="4"/>
        <v>0</v>
      </c>
      <c r="G23" s="4"/>
      <c r="H23" s="1"/>
      <c r="I23" s="1"/>
      <c r="J23" s="73" t="str">
        <f>IF(OR(Table6[[#This Row],[Column3]]=$C$324,Table6[[#This Row],[Column3]]=$C$325),VLOOKUP(I23,$C$333:$D$337,2,FALSE),IF(Table6[[#This Row],[Column3]]=$C$326,VLOOKUP(I23,$C$333:$E$337,3,FALSE),IF(Table6[[#This Row],[Column3]]=$C$327,(VLOOKUP(I23,$C$333:$E$337,3,FALSE)*2),IF(OR(Table6[[#This Row],[Column3]]=$C$328,Table6[[#This Row],[Column3]]=$C$329),1,""))))</f>
        <v/>
      </c>
      <c r="K23" s="15" t="str">
        <f t="shared" si="1"/>
        <v/>
      </c>
      <c r="L23" s="66" t="str">
        <f>IFERROR(IF(#REF!="Centre",HLOOKUP(Table6[[#This Row],[Column1]],' 3. Base Fees &amp; Registration'!$D$340:$I$341,2,FALSE),HLOOKUP(Table6[[#This Row],[Column1]],' 3. Base Fees &amp; Registration'!$D$344:$G$346,3,FALSE)),"")</f>
        <v/>
      </c>
      <c r="M23" s="20" t="str">
        <f t="shared" si="3"/>
        <v/>
      </c>
      <c r="N23" s="70"/>
    </row>
    <row r="24" spans="3:15" x14ac:dyDescent="0.3">
      <c r="C24" s="19"/>
      <c r="D24" s="5"/>
      <c r="E24" s="17"/>
      <c r="F24" s="72">
        <f t="shared" si="4"/>
        <v>0</v>
      </c>
      <c r="G24" s="4"/>
      <c r="H24" s="1"/>
      <c r="I24" s="1"/>
      <c r="J24" s="73" t="str">
        <f>IF(OR(Table6[[#This Row],[Column3]]=$C$324,Table6[[#This Row],[Column3]]=$C$325),VLOOKUP(I24,$C$333:$D$337,2,FALSE),IF(Table6[[#This Row],[Column3]]=$C$326,VLOOKUP(I24,$C$333:$E$337,3,FALSE),IF(Table6[[#This Row],[Column3]]=$C$327,(VLOOKUP(I24,$C$333:$E$337,3,FALSE)*2),IF(OR(Table6[[#This Row],[Column3]]=$C$328,Table6[[#This Row],[Column3]]=$C$329),1,""))))</f>
        <v/>
      </c>
      <c r="K24" s="15" t="str">
        <f t="shared" si="1"/>
        <v/>
      </c>
      <c r="L24" s="66" t="str">
        <f>IFERROR(IF(#REF!="Centre",HLOOKUP(Table6[[#This Row],[Column1]],' 3. Base Fees &amp; Registration'!$D$340:$I$341,2,FALSE),HLOOKUP(Table6[[#This Row],[Column1]],' 3. Base Fees &amp; Registration'!$D$344:$G$346,3,FALSE)),"")</f>
        <v/>
      </c>
      <c r="M24" s="20" t="str">
        <f t="shared" si="3"/>
        <v/>
      </c>
      <c r="N24" s="70"/>
    </row>
    <row r="25" spans="3:15" x14ac:dyDescent="0.3">
      <c r="C25" s="19"/>
      <c r="D25" s="5"/>
      <c r="E25" s="17"/>
      <c r="F25" s="72">
        <f t="shared" si="4"/>
        <v>0</v>
      </c>
      <c r="G25" s="4"/>
      <c r="H25" s="1"/>
      <c r="I25" s="1"/>
      <c r="J25" s="73" t="str">
        <f>IF(OR(Table6[[#This Row],[Column3]]=$C$324,Table6[[#This Row],[Column3]]=$C$325),VLOOKUP(I25,$C$333:$D$337,2,FALSE),IF(Table6[[#This Row],[Column3]]=$C$326,VLOOKUP(I25,$C$333:$E$337,3,FALSE),IF(Table6[[#This Row],[Column3]]=$C$327,(VLOOKUP(I25,$C$333:$E$337,3,FALSE)*2),IF(OR(Table6[[#This Row],[Column3]]=$C$328,Table6[[#This Row],[Column3]]=$C$329),1,""))))</f>
        <v/>
      </c>
      <c r="K25" s="15" t="str">
        <f t="shared" si="1"/>
        <v/>
      </c>
      <c r="L25" s="66" t="str">
        <f>IFERROR(IF(#REF!="Centre",HLOOKUP(Table6[[#This Row],[Column1]],' 3. Base Fees &amp; Registration'!$D$340:$I$341,2,FALSE),HLOOKUP(Table6[[#This Row],[Column1]],' 3. Base Fees &amp; Registration'!$D$344:$G$346,3,FALSE)),"")</f>
        <v/>
      </c>
      <c r="M25" s="20" t="str">
        <f t="shared" si="3"/>
        <v/>
      </c>
      <c r="N25" s="70"/>
    </row>
    <row r="26" spans="3:15" x14ac:dyDescent="0.3">
      <c r="C26" s="19"/>
      <c r="D26" s="5"/>
      <c r="E26" s="17"/>
      <c r="F26" s="72">
        <f t="shared" si="4"/>
        <v>0</v>
      </c>
      <c r="G26" s="4"/>
      <c r="H26" s="1"/>
      <c r="I26" s="1"/>
      <c r="J26" s="73" t="str">
        <f>IF(OR(Table6[[#This Row],[Column3]]=$C$324,Table6[[#This Row],[Column3]]=$C$325),VLOOKUP(I26,$C$333:$D$337,2,FALSE),IF(Table6[[#This Row],[Column3]]=$C$326,VLOOKUP(I26,$C$333:$E$337,3,FALSE),IF(Table6[[#This Row],[Column3]]=$C$327,(VLOOKUP(I26,$C$333:$E$337,3,FALSE)*2),IF(OR(Table6[[#This Row],[Column3]]=$C$328,Table6[[#This Row],[Column3]]=$C$329),1,""))))</f>
        <v/>
      </c>
      <c r="K26" s="15" t="str">
        <f t="shared" si="1"/>
        <v/>
      </c>
      <c r="L26" s="66" t="str">
        <f>IFERROR(IF(#REF!="Centre",HLOOKUP(Table6[[#This Row],[Column1]],' 3. Base Fees &amp; Registration'!$D$340:$I$341,2,FALSE),HLOOKUP(Table6[[#This Row],[Column1]],' 3. Base Fees &amp; Registration'!$D$344:$G$346,3,FALSE)),"")</f>
        <v/>
      </c>
      <c r="M26" s="20" t="str">
        <f t="shared" si="3"/>
        <v/>
      </c>
      <c r="N26" s="70"/>
    </row>
    <row r="27" spans="3:15" x14ac:dyDescent="0.3">
      <c r="C27" s="19"/>
      <c r="D27" s="5"/>
      <c r="E27" s="17"/>
      <c r="F27" s="135">
        <f t="shared" si="4"/>
        <v>0</v>
      </c>
      <c r="G27" s="4"/>
      <c r="H27" s="1"/>
      <c r="I27" s="1"/>
      <c r="J27" s="73" t="str">
        <f>IF(OR(Table6[[#This Row],[Column3]]=$C$324,Table6[[#This Row],[Column3]]=$C$325),VLOOKUP(I27,$C$333:$D$337,2,FALSE),IF(Table6[[#This Row],[Column3]]=$C$326,VLOOKUP(I27,$C$333:$E$337,3,FALSE),IF(Table6[[#This Row],[Column3]]=$C$327,(VLOOKUP(I27,$C$333:$E$337,3,FALSE)*2),IF(OR(Table6[[#This Row],[Column3]]=$C$328,Table6[[#This Row],[Column3]]=$C$329),1,""))))</f>
        <v/>
      </c>
      <c r="K27" s="137" t="str">
        <f t="shared" si="1"/>
        <v/>
      </c>
      <c r="L27" s="66" t="str">
        <f>IFERROR(IF(#REF!="Centre",HLOOKUP(Table6[[#This Row],[Column1]],' 3. Base Fees &amp; Registration'!$D$340:$I$341,2,FALSE),HLOOKUP(Table6[[#This Row],[Column1]],' 3. Base Fees &amp; Registration'!$D$344:$G$346,3,FALSE)),"")</f>
        <v/>
      </c>
      <c r="M27" s="20" t="str">
        <f t="shared" si="3"/>
        <v/>
      </c>
      <c r="N27" s="70"/>
    </row>
    <row r="28" spans="3:15" ht="15" thickBot="1" x14ac:dyDescent="0.35">
      <c r="C28" s="21"/>
      <c r="D28" s="6"/>
      <c r="E28" s="18"/>
      <c r="F28" s="136">
        <f t="shared" si="4"/>
        <v>0</v>
      </c>
      <c r="G28" s="22"/>
      <c r="H28" s="23"/>
      <c r="I28" s="23"/>
      <c r="J28" s="73" t="str">
        <f>IF(OR(Table6[[#This Row],[Column3]]=$C$324,Table6[[#This Row],[Column3]]=$C$325),VLOOKUP(I28,$C$333:$D$337,2,FALSE),IF(Table6[[#This Row],[Column3]]=$C$326,VLOOKUP(I28,$C$333:$E$337,3,FALSE),IF(Table6[[#This Row],[Column3]]=$C$327,(VLOOKUP(I28,$C$333:$E$337,3,FALSE)*2),IF(OR(Table6[[#This Row],[Column3]]=$C$328,Table6[[#This Row],[Column3]]=$C$329),1,""))))</f>
        <v/>
      </c>
      <c r="K28" s="138" t="str">
        <f t="shared" si="1"/>
        <v/>
      </c>
      <c r="L28" s="66" t="str">
        <f>IFERROR(IF(#REF!="Centre",HLOOKUP(Table6[[#This Row],[Column1]],' 3. Base Fees &amp; Registration'!$D$340:$I$341,2,FALSE),HLOOKUP(Table6[[#This Row],[Column1]],' 3. Base Fees &amp; Registration'!$D$344:$G$346,3,FALSE)),"")</f>
        <v/>
      </c>
      <c r="M28" s="24" t="str">
        <f>IF(K28="","",IF(K28&gt;100,"DOUBLE CHECK",""))</f>
        <v/>
      </c>
      <c r="N28" s="71"/>
    </row>
    <row r="29" spans="3:15" ht="9" customHeight="1" x14ac:dyDescent="0.3">
      <c r="N29" s="60"/>
    </row>
    <row r="30" spans="3:15" ht="37.5" customHeight="1" x14ac:dyDescent="0.3">
      <c r="C30" s="601" t="s">
        <v>363</v>
      </c>
      <c r="D30" s="601"/>
      <c r="E30" s="601"/>
      <c r="F30" s="601"/>
      <c r="G30" s="601"/>
      <c r="H30" s="601"/>
      <c r="I30" s="601"/>
      <c r="J30" s="601"/>
      <c r="K30" s="601"/>
      <c r="L30" s="601"/>
      <c r="M30" s="601"/>
      <c r="N30" s="601"/>
      <c r="O30" s="2"/>
    </row>
    <row r="31" spans="3:15" ht="10.35" customHeight="1" x14ac:dyDescent="0.3">
      <c r="C31" s="180"/>
      <c r="D31" s="180"/>
      <c r="E31" s="180"/>
      <c r="F31" s="180"/>
      <c r="G31" s="180"/>
      <c r="H31" s="180"/>
      <c r="I31" s="180"/>
      <c r="O31" s="2"/>
    </row>
    <row r="32" spans="3:15" ht="57.6" customHeight="1" x14ac:dyDescent="0.35">
      <c r="C32" s="627" t="s">
        <v>95</v>
      </c>
      <c r="D32" s="627"/>
      <c r="E32" s="627"/>
      <c r="F32" s="627"/>
      <c r="G32" s="627"/>
      <c r="H32" s="627"/>
      <c r="I32" s="627"/>
      <c r="J32" s="627"/>
      <c r="K32" s="627"/>
      <c r="L32" s="627"/>
      <c r="M32" s="627"/>
      <c r="O32" s="2"/>
    </row>
    <row r="33" spans="3:15" ht="11.1" customHeight="1" x14ac:dyDescent="0.3">
      <c r="C33" s="181"/>
      <c r="O33" s="2"/>
    </row>
    <row r="34" spans="3:15" ht="16.5" customHeight="1" x14ac:dyDescent="0.35">
      <c r="C34" s="609" t="s">
        <v>96</v>
      </c>
      <c r="D34" s="609"/>
      <c r="E34" s="609"/>
      <c r="F34" s="609"/>
      <c r="G34" s="609"/>
      <c r="H34" s="25"/>
      <c r="I34" s="25"/>
      <c r="J34" s="25"/>
      <c r="K34" s="25"/>
      <c r="L34" s="25"/>
      <c r="M34" s="25"/>
      <c r="N34" s="25"/>
      <c r="O34" s="2"/>
    </row>
    <row r="35" spans="3:15" ht="15" customHeight="1" thickBot="1" x14ac:dyDescent="0.35">
      <c r="C35" s="182"/>
      <c r="H35" s="183"/>
      <c r="I35" s="184"/>
      <c r="J35" s="184"/>
      <c r="O35" s="2"/>
    </row>
    <row r="36" spans="3:15" ht="20.85" customHeight="1" x14ac:dyDescent="0.3">
      <c r="C36" s="610" t="s">
        <v>97</v>
      </c>
      <c r="D36" s="611"/>
      <c r="E36" s="611"/>
      <c r="F36" s="612"/>
      <c r="G36" s="185"/>
      <c r="H36" s="185"/>
      <c r="I36" s="185"/>
      <c r="J36" s="184"/>
      <c r="O36" s="2"/>
    </row>
    <row r="37" spans="3:15" ht="48.6" customHeight="1" thickBot="1" x14ac:dyDescent="0.35">
      <c r="C37" s="621" t="s">
        <v>98</v>
      </c>
      <c r="D37" s="622"/>
      <c r="E37" s="622"/>
      <c r="F37" s="623"/>
      <c r="G37" s="185"/>
      <c r="H37" s="185"/>
      <c r="I37" s="185"/>
      <c r="J37" s="184"/>
      <c r="O37" s="2"/>
    </row>
    <row r="38" spans="3:15" ht="50.85" customHeight="1" thickBot="1" x14ac:dyDescent="0.35">
      <c r="C38" s="186" t="s">
        <v>99</v>
      </c>
      <c r="D38" s="186" t="s">
        <v>100</v>
      </c>
      <c r="E38" s="187" t="s">
        <v>364</v>
      </c>
      <c r="F38" s="187" t="s">
        <v>101</v>
      </c>
      <c r="G38" s="185"/>
      <c r="H38" s="185"/>
      <c r="I38" s="185"/>
      <c r="J38" s="184"/>
      <c r="O38" s="2"/>
    </row>
    <row r="39" spans="3:15" ht="15" customHeight="1" thickBot="1" x14ac:dyDescent="0.35">
      <c r="C39" s="7"/>
      <c r="D39" s="8">
        <v>0</v>
      </c>
      <c r="E39" s="9"/>
      <c r="F39" s="188">
        <f>SUM(D39*E39)</f>
        <v>0</v>
      </c>
      <c r="G39" s="189"/>
      <c r="H39" s="185"/>
      <c r="I39" s="185"/>
      <c r="J39" s="184"/>
      <c r="O39" s="2"/>
    </row>
    <row r="40" spans="3:15" ht="15" customHeight="1" thickBot="1" x14ac:dyDescent="0.35">
      <c r="C40" s="7"/>
      <c r="D40" s="8">
        <v>0</v>
      </c>
      <c r="E40" s="9"/>
      <c r="F40" s="188">
        <f t="shared" ref="F40:F45" si="5">SUM(D40*E40)</f>
        <v>0</v>
      </c>
      <c r="G40" s="189"/>
      <c r="H40" s="185"/>
      <c r="I40" s="185"/>
      <c r="J40" s="184"/>
      <c r="O40" s="2"/>
    </row>
    <row r="41" spans="3:15" ht="15" customHeight="1" thickBot="1" x14ac:dyDescent="0.35">
      <c r="C41" s="7"/>
      <c r="D41" s="8">
        <v>0</v>
      </c>
      <c r="E41" s="9"/>
      <c r="F41" s="188">
        <f t="shared" si="5"/>
        <v>0</v>
      </c>
      <c r="G41" s="189"/>
      <c r="H41" s="185"/>
      <c r="I41" s="185"/>
      <c r="J41" s="184"/>
      <c r="O41" s="2"/>
    </row>
    <row r="42" spans="3:15" ht="15" customHeight="1" thickBot="1" x14ac:dyDescent="0.35">
      <c r="C42" s="7"/>
      <c r="D42" s="8">
        <v>0</v>
      </c>
      <c r="E42" s="9"/>
      <c r="F42" s="188">
        <f t="shared" si="5"/>
        <v>0</v>
      </c>
      <c r="G42" s="189"/>
      <c r="H42" s="185"/>
      <c r="I42" s="185"/>
      <c r="J42" s="184"/>
      <c r="O42" s="2"/>
    </row>
    <row r="43" spans="3:15" ht="15" customHeight="1" thickBot="1" x14ac:dyDescent="0.35">
      <c r="C43" s="7"/>
      <c r="D43" s="8">
        <v>0</v>
      </c>
      <c r="E43" s="9"/>
      <c r="F43" s="188">
        <f t="shared" si="5"/>
        <v>0</v>
      </c>
      <c r="G43" s="189"/>
      <c r="H43" s="185"/>
      <c r="I43" s="185"/>
      <c r="J43" s="184"/>
      <c r="O43" s="2"/>
    </row>
    <row r="44" spans="3:15" ht="15" customHeight="1" thickBot="1" x14ac:dyDescent="0.35">
      <c r="C44" s="7"/>
      <c r="D44" s="8">
        <v>0</v>
      </c>
      <c r="E44" s="9"/>
      <c r="F44" s="188">
        <f t="shared" si="5"/>
        <v>0</v>
      </c>
      <c r="G44" s="189"/>
      <c r="H44" s="185"/>
      <c r="I44" s="185"/>
      <c r="J44" s="184"/>
      <c r="O44" s="2"/>
    </row>
    <row r="45" spans="3:15" ht="15" customHeight="1" thickBot="1" x14ac:dyDescent="0.35">
      <c r="C45" s="7"/>
      <c r="D45" s="8">
        <v>0</v>
      </c>
      <c r="E45" s="9"/>
      <c r="F45" s="188">
        <f t="shared" si="5"/>
        <v>0</v>
      </c>
      <c r="G45" s="189"/>
      <c r="H45" s="185"/>
      <c r="I45" s="185"/>
      <c r="J45" s="184"/>
      <c r="O45" s="2"/>
    </row>
    <row r="46" spans="3:15" ht="15" customHeight="1" thickBot="1" x14ac:dyDescent="0.35">
      <c r="C46" s="7"/>
      <c r="D46" s="8">
        <v>0</v>
      </c>
      <c r="E46" s="9"/>
      <c r="F46" s="188">
        <f t="shared" ref="F46:F52" si="6">SUM(D46*E46)</f>
        <v>0</v>
      </c>
      <c r="G46" s="189"/>
      <c r="H46" s="185"/>
      <c r="I46" s="185"/>
      <c r="J46" s="184"/>
      <c r="O46" s="2"/>
    </row>
    <row r="47" spans="3:15" ht="15" customHeight="1" thickBot="1" x14ac:dyDescent="0.35">
      <c r="C47" s="7"/>
      <c r="D47" s="8">
        <v>0</v>
      </c>
      <c r="E47" s="9"/>
      <c r="F47" s="188">
        <f t="shared" si="6"/>
        <v>0</v>
      </c>
      <c r="G47" s="189"/>
      <c r="H47" s="185"/>
      <c r="I47" s="190"/>
      <c r="J47" s="191"/>
    </row>
    <row r="48" spans="3:15" ht="15" customHeight="1" thickBot="1" x14ac:dyDescent="0.35">
      <c r="C48" s="7"/>
      <c r="D48" s="8">
        <v>0</v>
      </c>
      <c r="E48" s="9"/>
      <c r="F48" s="188">
        <f t="shared" si="6"/>
        <v>0</v>
      </c>
      <c r="G48" s="189"/>
      <c r="H48" s="185"/>
      <c r="I48" s="185"/>
      <c r="J48" s="184"/>
      <c r="O48" s="2"/>
    </row>
    <row r="49" spans="3:15" ht="15" customHeight="1" thickBot="1" x14ac:dyDescent="0.35">
      <c r="C49" s="7"/>
      <c r="D49" s="8">
        <v>0</v>
      </c>
      <c r="E49" s="9"/>
      <c r="F49" s="188">
        <f t="shared" si="6"/>
        <v>0</v>
      </c>
      <c r="G49" s="189"/>
      <c r="H49" s="185"/>
      <c r="I49" s="185"/>
      <c r="J49" s="184"/>
      <c r="O49" s="2"/>
    </row>
    <row r="50" spans="3:15" ht="15" customHeight="1" thickBot="1" x14ac:dyDescent="0.35">
      <c r="C50" s="7"/>
      <c r="D50" s="8">
        <v>0</v>
      </c>
      <c r="E50" s="9"/>
      <c r="F50" s="188">
        <f t="shared" si="6"/>
        <v>0</v>
      </c>
      <c r="G50" s="189"/>
      <c r="H50" s="185"/>
      <c r="I50" s="185"/>
      <c r="J50" s="184"/>
      <c r="O50" s="2"/>
    </row>
    <row r="51" spans="3:15" ht="15" customHeight="1" thickBot="1" x14ac:dyDescent="0.35">
      <c r="C51" s="7"/>
      <c r="D51" s="8">
        <v>0</v>
      </c>
      <c r="E51" s="9"/>
      <c r="F51" s="188">
        <f t="shared" si="6"/>
        <v>0</v>
      </c>
      <c r="G51" s="189"/>
      <c r="H51" s="185"/>
      <c r="I51" s="185"/>
      <c r="J51" s="184"/>
      <c r="O51" s="2"/>
    </row>
    <row r="52" spans="3:15" ht="15" customHeight="1" thickBot="1" x14ac:dyDescent="0.35">
      <c r="C52" s="7"/>
      <c r="D52" s="8">
        <v>0</v>
      </c>
      <c r="E52" s="9"/>
      <c r="F52" s="188">
        <f t="shared" si="6"/>
        <v>0</v>
      </c>
      <c r="G52" s="189"/>
      <c r="H52" s="185"/>
      <c r="I52" s="185"/>
      <c r="J52" s="184"/>
      <c r="O52" s="2"/>
    </row>
    <row r="53" spans="3:15" ht="14.85" customHeight="1" x14ac:dyDescent="0.3">
      <c r="C53" s="600" t="s">
        <v>102</v>
      </c>
      <c r="D53" s="600"/>
      <c r="E53" s="600"/>
      <c r="F53" s="600"/>
      <c r="G53" s="600"/>
      <c r="H53" s="192"/>
    </row>
    <row r="54" spans="3:15" x14ac:dyDescent="0.3">
      <c r="C54" s="600"/>
      <c r="D54" s="600"/>
      <c r="E54" s="600"/>
      <c r="F54" s="600"/>
      <c r="G54" s="600"/>
      <c r="H54" s="192"/>
    </row>
    <row r="55" spans="3:15" ht="15" thickBot="1" x14ac:dyDescent="0.35"/>
    <row r="56" spans="3:15" ht="33" customHeight="1" thickBot="1" x14ac:dyDescent="0.35">
      <c r="C56" s="624" t="s">
        <v>103</v>
      </c>
      <c r="D56" s="625"/>
      <c r="E56" s="625"/>
      <c r="F56" s="625"/>
      <c r="G56" s="625"/>
      <c r="H56" s="626"/>
      <c r="I56" s="628" t="str">
        <f>IF(C67="","PLEASE SIGN THE FEES ATTESTATION","")</f>
        <v>PLEASE SIGN THE FEES ATTESTATION</v>
      </c>
    </row>
    <row r="57" spans="3:15" ht="14.85" customHeight="1" x14ac:dyDescent="0.3">
      <c r="C57" s="193"/>
      <c r="D57" s="194"/>
      <c r="E57" s="194"/>
      <c r="F57" s="194"/>
      <c r="G57" s="194"/>
      <c r="H57" s="195"/>
      <c r="I57" s="628"/>
    </row>
    <row r="58" spans="3:15" ht="21" customHeight="1" x14ac:dyDescent="0.3">
      <c r="C58" s="615" t="s">
        <v>365</v>
      </c>
      <c r="D58" s="616"/>
      <c r="E58" s="616"/>
      <c r="F58" s="616"/>
      <c r="G58" s="616"/>
      <c r="H58" s="617"/>
      <c r="I58" s="628"/>
    </row>
    <row r="59" spans="3:15" ht="21" customHeight="1" x14ac:dyDescent="0.3">
      <c r="C59" s="615"/>
      <c r="D59" s="616"/>
      <c r="E59" s="616"/>
      <c r="F59" s="616"/>
      <c r="G59" s="616"/>
      <c r="H59" s="617"/>
      <c r="I59" s="628"/>
    </row>
    <row r="60" spans="3:15" ht="14.85" customHeight="1" x14ac:dyDescent="0.3">
      <c r="C60" s="196"/>
      <c r="H60" s="197"/>
      <c r="I60" s="628"/>
    </row>
    <row r="61" spans="3:15" ht="21" customHeight="1" x14ac:dyDescent="0.3">
      <c r="C61" s="615" t="s">
        <v>334</v>
      </c>
      <c r="D61" s="616"/>
      <c r="E61" s="616"/>
      <c r="F61" s="616"/>
      <c r="G61" s="616"/>
      <c r="H61" s="617"/>
      <c r="I61" s="628"/>
    </row>
    <row r="62" spans="3:15" ht="36" customHeight="1" x14ac:dyDescent="0.3">
      <c r="C62" s="615"/>
      <c r="D62" s="616"/>
      <c r="E62" s="616"/>
      <c r="F62" s="616"/>
      <c r="G62" s="616"/>
      <c r="H62" s="617"/>
      <c r="I62" s="628"/>
    </row>
    <row r="63" spans="3:15" ht="14.85" customHeight="1" x14ac:dyDescent="0.3">
      <c r="C63" s="196"/>
      <c r="H63" s="197"/>
      <c r="I63" s="628"/>
    </row>
    <row r="64" spans="3:15" ht="21" customHeight="1" x14ac:dyDescent="0.3">
      <c r="C64" s="618" t="s">
        <v>366</v>
      </c>
      <c r="D64" s="619"/>
      <c r="E64" s="619"/>
      <c r="F64" s="619"/>
      <c r="G64" s="619"/>
      <c r="H64" s="620"/>
      <c r="I64" s="628"/>
    </row>
    <row r="65" spans="2:15" ht="14.85" customHeight="1" x14ac:dyDescent="0.3">
      <c r="C65" s="618"/>
      <c r="D65" s="619"/>
      <c r="E65" s="619"/>
      <c r="F65" s="619"/>
      <c r="G65" s="619"/>
      <c r="H65" s="620"/>
      <c r="I65" s="628"/>
    </row>
    <row r="66" spans="2:15" ht="14.85" customHeight="1" x14ac:dyDescent="0.3">
      <c r="C66" s="196"/>
      <c r="H66" s="197"/>
      <c r="I66" s="628"/>
    </row>
    <row r="67" spans="2:15" ht="14.85" customHeight="1" x14ac:dyDescent="0.3">
      <c r="C67" s="604"/>
      <c r="D67" s="605"/>
      <c r="H67" s="197"/>
      <c r="I67" s="628"/>
    </row>
    <row r="68" spans="2:15" ht="14.85" customHeight="1" x14ac:dyDescent="0.3">
      <c r="C68" s="196" t="s">
        <v>104</v>
      </c>
      <c r="H68" s="197"/>
      <c r="I68" s="628"/>
    </row>
    <row r="69" spans="2:15" ht="14.85" customHeight="1" x14ac:dyDescent="0.3">
      <c r="C69" s="196"/>
      <c r="H69" s="197"/>
      <c r="I69" s="628"/>
    </row>
    <row r="70" spans="2:15" ht="14.85" customHeight="1" x14ac:dyDescent="0.3">
      <c r="C70" s="196"/>
      <c r="H70" s="197"/>
      <c r="I70" s="628"/>
    </row>
    <row r="71" spans="2:15" ht="15" customHeight="1" thickBot="1" x14ac:dyDescent="0.35">
      <c r="C71" s="198"/>
      <c r="D71" s="199"/>
      <c r="E71" s="199"/>
      <c r="F71" s="199"/>
      <c r="G71" s="199"/>
      <c r="H71" s="200"/>
      <c r="I71" s="628"/>
    </row>
    <row r="73" spans="2:15" ht="36.6" customHeight="1" x14ac:dyDescent="0.3">
      <c r="B73" s="613" t="s">
        <v>105</v>
      </c>
      <c r="C73" s="613"/>
      <c r="D73" s="613"/>
      <c r="E73" s="613"/>
      <c r="F73" s="613"/>
      <c r="G73" s="613"/>
      <c r="H73" s="613"/>
      <c r="I73" s="613"/>
      <c r="J73" s="613"/>
      <c r="K73" s="613"/>
      <c r="L73" s="613"/>
      <c r="M73" s="613"/>
      <c r="N73" s="613"/>
      <c r="O73" s="613"/>
    </row>
    <row r="299" spans="3:3" hidden="1" outlineLevel="1" x14ac:dyDescent="0.3"/>
    <row r="300" spans="3:3" hidden="1" outlineLevel="1" x14ac:dyDescent="0.3"/>
    <row r="301" spans="3:3" hidden="1" outlineLevel="1" x14ac:dyDescent="0.3">
      <c r="C301" t="s">
        <v>106</v>
      </c>
    </row>
    <row r="302" spans="3:3" hidden="1" outlineLevel="1" x14ac:dyDescent="0.3">
      <c r="C302" t="s">
        <v>107</v>
      </c>
    </row>
    <row r="303" spans="3:3" hidden="1" outlineLevel="1" x14ac:dyDescent="0.3">
      <c r="C303" t="s">
        <v>53</v>
      </c>
    </row>
    <row r="304" spans="3:3" hidden="1" outlineLevel="1" x14ac:dyDescent="0.3">
      <c r="C304" t="s">
        <v>108</v>
      </c>
    </row>
    <row r="305" spans="3:3" hidden="1" outlineLevel="1" x14ac:dyDescent="0.3">
      <c r="C305" t="s">
        <v>109</v>
      </c>
    </row>
    <row r="306" spans="3:3" hidden="1" outlineLevel="1" x14ac:dyDescent="0.3">
      <c r="C306" t="s">
        <v>56</v>
      </c>
    </row>
    <row r="307" spans="3:3" hidden="1" outlineLevel="1" x14ac:dyDescent="0.3">
      <c r="C307" t="s">
        <v>110</v>
      </c>
    </row>
    <row r="308" spans="3:3" hidden="1" outlineLevel="1" x14ac:dyDescent="0.3">
      <c r="C308" t="s">
        <v>111</v>
      </c>
    </row>
    <row r="309" spans="3:3" hidden="1" outlineLevel="1" x14ac:dyDescent="0.3">
      <c r="C309" t="s">
        <v>112</v>
      </c>
    </row>
    <row r="310" spans="3:3" hidden="1" outlineLevel="1" x14ac:dyDescent="0.3">
      <c r="C310" t="s">
        <v>113</v>
      </c>
    </row>
    <row r="311" spans="3:3" hidden="1" outlineLevel="1" x14ac:dyDescent="0.3">
      <c r="C311" t="s">
        <v>114</v>
      </c>
    </row>
    <row r="312" spans="3:3" hidden="1" outlineLevel="1" x14ac:dyDescent="0.3"/>
    <row r="313" spans="3:3" hidden="1" outlineLevel="1" x14ac:dyDescent="0.3">
      <c r="C313" t="s">
        <v>115</v>
      </c>
    </row>
    <row r="314" spans="3:3" hidden="1" outlineLevel="1" x14ac:dyDescent="0.3">
      <c r="C314" t="s">
        <v>116</v>
      </c>
    </row>
    <row r="315" spans="3:3" hidden="1" outlineLevel="1" x14ac:dyDescent="0.3">
      <c r="C315" t="s">
        <v>117</v>
      </c>
    </row>
    <row r="316" spans="3:3" hidden="1" outlineLevel="1" x14ac:dyDescent="0.3">
      <c r="C316" t="s">
        <v>118</v>
      </c>
    </row>
    <row r="317" spans="3:3" hidden="1" outlineLevel="1" x14ac:dyDescent="0.3">
      <c r="C317" t="s">
        <v>119</v>
      </c>
    </row>
    <row r="318" spans="3:3" hidden="1" outlineLevel="1" x14ac:dyDescent="0.3">
      <c r="C318" t="s">
        <v>120</v>
      </c>
    </row>
    <row r="319" spans="3:3" hidden="1" outlineLevel="1" x14ac:dyDescent="0.3">
      <c r="C319" t="s">
        <v>121</v>
      </c>
    </row>
    <row r="320" spans="3:3" hidden="1" outlineLevel="1" x14ac:dyDescent="0.3">
      <c r="C320" t="s">
        <v>122</v>
      </c>
    </row>
    <row r="321" spans="3:7" hidden="1" outlineLevel="1" x14ac:dyDescent="0.3">
      <c r="C321" t="s">
        <v>123</v>
      </c>
    </row>
    <row r="322" spans="3:7" hidden="1" outlineLevel="1" x14ac:dyDescent="0.3">
      <c r="C322" t="s">
        <v>124</v>
      </c>
    </row>
    <row r="323" spans="3:7" hidden="1" outlineLevel="1" x14ac:dyDescent="0.3"/>
    <row r="324" spans="3:7" hidden="1" outlineLevel="1" x14ac:dyDescent="0.3">
      <c r="C324" t="s">
        <v>125</v>
      </c>
    </row>
    <row r="325" spans="3:7" hidden="1" outlineLevel="1" x14ac:dyDescent="0.3">
      <c r="C325" t="s">
        <v>126</v>
      </c>
    </row>
    <row r="326" spans="3:7" hidden="1" outlineLevel="1" x14ac:dyDescent="0.3">
      <c r="C326" t="s">
        <v>127</v>
      </c>
    </row>
    <row r="327" spans="3:7" hidden="1" outlineLevel="1" x14ac:dyDescent="0.3">
      <c r="C327" t="s">
        <v>128</v>
      </c>
    </row>
    <row r="328" spans="3:7" hidden="1" outlineLevel="1" x14ac:dyDescent="0.3">
      <c r="C328" t="s">
        <v>129</v>
      </c>
    </row>
    <row r="329" spans="3:7" hidden="1" outlineLevel="1" x14ac:dyDescent="0.3">
      <c r="C329" t="s">
        <v>130</v>
      </c>
    </row>
    <row r="330" spans="3:7" ht="15" hidden="1" outlineLevel="1" thickBot="1" x14ac:dyDescent="0.35"/>
    <row r="331" spans="3:7" ht="15" hidden="1" outlineLevel="1" thickBot="1" x14ac:dyDescent="0.35">
      <c r="C331" s="602" t="s">
        <v>131</v>
      </c>
      <c r="D331" s="603"/>
      <c r="E331" s="201"/>
      <c r="F331" s="201"/>
      <c r="G331" s="201"/>
    </row>
    <row r="332" spans="3:7" hidden="1" outlineLevel="1" x14ac:dyDescent="0.3">
      <c r="C332" s="193"/>
      <c r="D332" s="195" t="s">
        <v>126</v>
      </c>
      <c r="E332" t="s">
        <v>127</v>
      </c>
    </row>
    <row r="333" spans="3:7" hidden="1" outlineLevel="1" x14ac:dyDescent="0.3">
      <c r="C333" s="196" t="s">
        <v>132</v>
      </c>
      <c r="D333" s="202">
        <v>4.416666666666667</v>
      </c>
      <c r="E333" s="203">
        <v>1</v>
      </c>
      <c r="F333" s="203"/>
      <c r="G333" s="203"/>
    </row>
    <row r="334" spans="3:7" hidden="1" outlineLevel="1" x14ac:dyDescent="0.3">
      <c r="C334" s="196" t="s">
        <v>133</v>
      </c>
      <c r="D334" s="202">
        <v>8.75</v>
      </c>
      <c r="E334" s="203">
        <v>2</v>
      </c>
      <c r="F334" s="203"/>
      <c r="G334" s="203"/>
    </row>
    <row r="335" spans="3:7" hidden="1" outlineLevel="1" x14ac:dyDescent="0.3">
      <c r="C335" s="196" t="s">
        <v>134</v>
      </c>
      <c r="D335" s="202">
        <v>13.083333333333334</v>
      </c>
      <c r="E335" s="203">
        <v>3</v>
      </c>
      <c r="F335" s="203"/>
      <c r="G335" s="203"/>
    </row>
    <row r="336" spans="3:7" hidden="1" outlineLevel="1" x14ac:dyDescent="0.3">
      <c r="C336" s="196" t="s">
        <v>135</v>
      </c>
      <c r="D336" s="202">
        <v>17.416666666666668</v>
      </c>
      <c r="E336" s="203">
        <v>4</v>
      </c>
      <c r="F336" s="203"/>
      <c r="G336" s="203"/>
    </row>
    <row r="337" spans="3:9" ht="15" hidden="1" outlineLevel="1" thickBot="1" x14ac:dyDescent="0.35">
      <c r="C337" s="198" t="s">
        <v>136</v>
      </c>
      <c r="D337" s="204">
        <v>21.75</v>
      </c>
      <c r="E337" s="203">
        <v>5</v>
      </c>
      <c r="F337" s="203"/>
      <c r="G337" s="203"/>
    </row>
    <row r="338" spans="3:9" hidden="1" outlineLevel="1" x14ac:dyDescent="0.3"/>
    <row r="339" spans="3:9" ht="15" hidden="1" outlineLevel="1" thickBot="1" x14ac:dyDescent="0.35">
      <c r="C339" t="s">
        <v>137</v>
      </c>
    </row>
    <row r="340" spans="3:9" ht="15" hidden="1" outlineLevel="1" thickBot="1" x14ac:dyDescent="0.35">
      <c r="C340" s="205"/>
      <c r="D340" t="s">
        <v>106</v>
      </c>
      <c r="E340" t="s">
        <v>107</v>
      </c>
      <c r="F340" t="s">
        <v>53</v>
      </c>
      <c r="G340" t="s">
        <v>108</v>
      </c>
      <c r="H340" t="s">
        <v>109</v>
      </c>
      <c r="I340" t="s">
        <v>56</v>
      </c>
    </row>
    <row r="341" spans="3:9" ht="15" hidden="1" outlineLevel="1" thickBot="1" x14ac:dyDescent="0.35">
      <c r="C341" s="206" t="s">
        <v>138</v>
      </c>
      <c r="D341" s="207">
        <v>80.8</v>
      </c>
      <c r="E341" s="207">
        <v>62.78</v>
      </c>
      <c r="F341" s="207">
        <v>57.92</v>
      </c>
      <c r="G341" s="207">
        <v>60.7</v>
      </c>
      <c r="H341" s="207">
        <v>28.26</v>
      </c>
      <c r="I341" s="207">
        <v>62.78</v>
      </c>
    </row>
    <row r="342" spans="3:9" hidden="1" outlineLevel="1" x14ac:dyDescent="0.3"/>
    <row r="343" spans="3:9" ht="15" hidden="1" outlineLevel="1" thickBot="1" x14ac:dyDescent="0.35">
      <c r="C343" t="s">
        <v>139</v>
      </c>
    </row>
    <row r="344" spans="3:9" ht="15" hidden="1" outlineLevel="1" thickBot="1" x14ac:dyDescent="0.35">
      <c r="C344" s="205"/>
      <c r="D344" t="s">
        <v>111</v>
      </c>
      <c r="E344" t="s">
        <v>112</v>
      </c>
      <c r="F344" t="s">
        <v>114</v>
      </c>
      <c r="G344" t="s">
        <v>113</v>
      </c>
    </row>
    <row r="345" spans="3:9" ht="15" hidden="1" outlineLevel="1" thickBot="1" x14ac:dyDescent="0.35">
      <c r="C345" s="205"/>
      <c r="D345" s="206" t="s">
        <v>140</v>
      </c>
      <c r="E345" s="208" t="s">
        <v>141</v>
      </c>
      <c r="F345" s="206" t="s">
        <v>142</v>
      </c>
      <c r="G345" s="206" t="s">
        <v>143</v>
      </c>
    </row>
    <row r="346" spans="3:9" ht="15" hidden="1" outlineLevel="1" thickBot="1" x14ac:dyDescent="0.35">
      <c r="C346" s="206" t="s">
        <v>138</v>
      </c>
      <c r="D346" s="207">
        <v>49.94</v>
      </c>
      <c r="E346" s="207">
        <v>48.89</v>
      </c>
      <c r="F346" s="207">
        <v>40.799999999999997</v>
      </c>
      <c r="G346" s="207">
        <v>31.49</v>
      </c>
    </row>
    <row r="347" spans="3:9" hidden="1" outlineLevel="1" x14ac:dyDescent="0.3"/>
    <row r="348" spans="3:9" hidden="1" outlineLevel="1" x14ac:dyDescent="0.3"/>
    <row r="349" spans="3:9" hidden="1" outlineLevel="1" x14ac:dyDescent="0.3"/>
    <row r="350" spans="3:9" collapsed="1" x14ac:dyDescent="0.3"/>
  </sheetData>
  <sheetProtection algorithmName="SHA-512" hashValue="Z3C4auhUbIWB0fYdezA/q1siLrijwLONvs8SY7i/gUh+hPqKM8cJBFILz11lOkKwsjOdIAoEe8Cl9eDELzRyjw==" saltValue="r6vFDyfzSMLzbxvUDUwGfg==" spinCount="100000" sheet="1" insertRows="0"/>
  <sortState xmlns:xlrd2="http://schemas.microsoft.com/office/spreadsheetml/2017/richdata2" ref="C333:D337">
    <sortCondition ref="C333:C337"/>
  </sortState>
  <mergeCells count="18">
    <mergeCell ref="C32:M32"/>
    <mergeCell ref="I56:I71"/>
    <mergeCell ref="B1:O2"/>
    <mergeCell ref="C53:G54"/>
    <mergeCell ref="C30:N30"/>
    <mergeCell ref="C331:D331"/>
    <mergeCell ref="C67:D67"/>
    <mergeCell ref="D4:G4"/>
    <mergeCell ref="C6:N6"/>
    <mergeCell ref="C36:F36"/>
    <mergeCell ref="B73:O73"/>
    <mergeCell ref="C8:N9"/>
    <mergeCell ref="C58:H59"/>
    <mergeCell ref="C61:H62"/>
    <mergeCell ref="C34:G34"/>
    <mergeCell ref="C64:H65"/>
    <mergeCell ref="C37:F37"/>
    <mergeCell ref="C56:H56"/>
  </mergeCells>
  <phoneticPr fontId="19" type="noConversion"/>
  <conditionalFormatting sqref="I56:I71">
    <cfRule type="expression" dxfId="8" priority="6">
      <formula>$C$67=""</formula>
    </cfRule>
  </conditionalFormatting>
  <conditionalFormatting sqref="L12:L28">
    <cfRule type="cellIs" dxfId="7" priority="1" operator="lessThan">
      <formula>$K12</formula>
    </cfRule>
  </conditionalFormatting>
  <conditionalFormatting sqref="M12:M28">
    <cfRule type="containsText" dxfId="6" priority="3" operator="containsText" text="D">
      <formula>NOT(ISERROR(SEARCH("D",M12)))</formula>
    </cfRule>
  </conditionalFormatting>
  <conditionalFormatting sqref="N12:N29">
    <cfRule type="containsText" dxfId="5" priority="2" operator="containsText" text="D">
      <formula>NOT(ISERROR(SEARCH("D",N12)))</formula>
    </cfRule>
  </conditionalFormatting>
  <dataValidations count="5">
    <dataValidation type="list" allowBlank="1" showInputMessage="1" showErrorMessage="1" sqref="I12:I28" xr:uid="{1BA825F5-4CD4-43AD-AADC-925CE99A87C7}">
      <formula1>$C$332:$C$337</formula1>
    </dataValidation>
    <dataValidation type="list" allowBlank="1" showInputMessage="1" showErrorMessage="1" sqref="G12:G28" xr:uid="{083579EB-1D1F-454E-A458-95EE518188DC}">
      <formula1>$C$323:$C$329</formula1>
    </dataValidation>
    <dataValidation type="list" allowBlank="1" showInputMessage="1" showErrorMessage="1" sqref="H12:H28" xr:uid="{A0E27D1C-71A0-4399-AA51-FE67490B9253}">
      <formula1>$C$312:$C$322</formula1>
    </dataValidation>
    <dataValidation type="list" allowBlank="1" showInputMessage="1" showErrorMessage="1" sqref="C39:C52" xr:uid="{9D77BD99-CE28-4648-8284-5DAD3B23236A}">
      <formula1>$C$300:$C$306</formula1>
    </dataValidation>
    <dataValidation type="list" allowBlank="1" showInputMessage="1" showErrorMessage="1" sqref="C12:C28" xr:uid="{EF58370B-CD33-4FB0-9801-B37A39AD4DAC}">
      <formula1>$C$300:$C$311</formula1>
    </dataValidation>
  </dataValidations>
  <pageMargins left="0.7" right="0.7" top="0.75" bottom="0.75" header="0.3" footer="0.3"/>
  <pageSetup scale="44"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15A4E-AA06-47AC-81E3-9204FEEB63B4}">
  <sheetPr codeName="Sheet6">
    <tabColor theme="7" tint="0.39997558519241921"/>
  </sheetPr>
  <dimension ref="A1:O22"/>
  <sheetViews>
    <sheetView showGridLines="0" workbookViewId="0">
      <selection activeCell="C10" sqref="C10"/>
    </sheetView>
  </sheetViews>
  <sheetFormatPr defaultColWidth="8.5546875" defaultRowHeight="14.4" x14ac:dyDescent="0.3"/>
  <cols>
    <col min="1" max="1" width="8.5546875" style="27"/>
    <col min="2" max="2" width="28.5546875" style="27" customWidth="1"/>
    <col min="3" max="3" width="10.44140625" style="27" customWidth="1"/>
    <col min="4" max="4" width="12" style="27" customWidth="1"/>
    <col min="5" max="5" width="17.44140625" style="27" customWidth="1"/>
    <col min="6" max="6" width="8.5546875" style="27"/>
    <col min="7" max="7" width="13.44140625" style="27" customWidth="1"/>
    <col min="8" max="8" width="12.44140625" style="27" customWidth="1"/>
    <col min="9" max="9" width="8.5546875" style="27"/>
    <col min="10" max="10" width="12.5546875" style="27" customWidth="1"/>
    <col min="11" max="11" width="15.44140625" style="27" customWidth="1"/>
    <col min="12" max="12" width="9.44140625" style="27" customWidth="1"/>
    <col min="13" max="16384" width="8.5546875" style="27"/>
  </cols>
  <sheetData>
    <row r="1" spans="1:12" ht="18.600000000000001" customHeight="1" x14ac:dyDescent="0.3">
      <c r="A1" s="630" t="s">
        <v>144</v>
      </c>
      <c r="B1" s="631"/>
      <c r="C1" s="631"/>
      <c r="D1" s="631"/>
      <c r="E1" s="631"/>
      <c r="F1" s="631"/>
      <c r="G1" s="631"/>
      <c r="H1" s="631"/>
      <c r="I1" s="631"/>
      <c r="J1" s="631"/>
      <c r="K1" s="631"/>
      <c r="L1" s="631"/>
    </row>
    <row r="2" spans="1:12" x14ac:dyDescent="0.3">
      <c r="A2" s="630"/>
      <c r="B2" s="631"/>
      <c r="C2" s="631"/>
      <c r="D2" s="631"/>
      <c r="E2" s="631"/>
      <c r="F2" s="631"/>
      <c r="G2" s="631"/>
      <c r="H2" s="631"/>
      <c r="I2" s="631"/>
      <c r="J2" s="631"/>
      <c r="K2" s="631"/>
      <c r="L2" s="631"/>
    </row>
    <row r="3" spans="1:12" ht="15.6" x14ac:dyDescent="0.3">
      <c r="B3" s="79"/>
      <c r="J3" s="80"/>
      <c r="K3" s="80"/>
    </row>
    <row r="4" spans="1:12" ht="15.6" x14ac:dyDescent="0.3">
      <c r="B4" s="79" t="str">
        <f>IF('1. Program Description'!J10="Revising licence to expand current capacity","This tab is NOT required, please review completeness checklist","Please fill out the green cells with your closure information")</f>
        <v>Please fill out the green cells with your closure information</v>
      </c>
      <c r="J4" s="80"/>
      <c r="K4" s="80"/>
    </row>
    <row r="5" spans="1:12" x14ac:dyDescent="0.3">
      <c r="J5" s="80"/>
      <c r="K5" s="80"/>
    </row>
    <row r="6" spans="1:12" ht="14.85" customHeight="1" x14ac:dyDescent="0.3">
      <c r="B6" s="633" t="s">
        <v>144</v>
      </c>
      <c r="C6" s="633" t="s">
        <v>145</v>
      </c>
      <c r="D6" s="633" t="s">
        <v>146</v>
      </c>
      <c r="E6" s="633" t="s">
        <v>147</v>
      </c>
      <c r="I6" s="81"/>
      <c r="J6" s="634" t="s">
        <v>148</v>
      </c>
      <c r="K6" s="634" t="s">
        <v>149</v>
      </c>
    </row>
    <row r="7" spans="1:12" x14ac:dyDescent="0.3">
      <c r="B7" s="633"/>
      <c r="C7" s="633"/>
      <c r="D7" s="633"/>
      <c r="E7" s="633"/>
      <c r="I7" s="81"/>
      <c r="J7" s="634"/>
      <c r="K7" s="634"/>
    </row>
    <row r="8" spans="1:12" x14ac:dyDescent="0.3">
      <c r="B8" s="633"/>
      <c r="C8" s="633"/>
      <c r="D8" s="633"/>
      <c r="E8" s="633"/>
      <c r="I8" s="81"/>
      <c r="J8" s="634"/>
      <c r="K8" s="634"/>
    </row>
    <row r="9" spans="1:12" x14ac:dyDescent="0.3">
      <c r="B9" s="633"/>
      <c r="C9" s="633"/>
      <c r="D9" s="633"/>
      <c r="E9" s="633"/>
      <c r="I9" s="81"/>
      <c r="J9" s="634"/>
      <c r="K9" s="634"/>
    </row>
    <row r="10" spans="1:12" s="42" customFormat="1" ht="25.35" customHeight="1" x14ac:dyDescent="0.3">
      <c r="B10" s="78" t="s">
        <v>150</v>
      </c>
      <c r="C10" s="1"/>
      <c r="D10" s="1"/>
      <c r="E10" s="1"/>
      <c r="G10" s="76" t="str">
        <f>IF(AND(C10="Yes",OR(D10="",E10="")),"Incomplete - Please fill in all fields","")</f>
        <v/>
      </c>
      <c r="J10" s="77">
        <f>SUM(D10:D15)</f>
        <v>0</v>
      </c>
      <c r="K10" s="77">
        <f>SUMIF($E$10:$E$15,"Yes",$D$10:$D$15)</f>
        <v>0</v>
      </c>
    </row>
    <row r="11" spans="1:12" s="42" customFormat="1" ht="25.35" customHeight="1" x14ac:dyDescent="0.3">
      <c r="B11" s="78" t="s">
        <v>151</v>
      </c>
      <c r="C11" s="1"/>
      <c r="D11" s="1"/>
      <c r="E11" s="1"/>
      <c r="G11" s="76" t="str">
        <f t="shared" ref="G11:G15" si="0">IF(AND(C11="Yes",OR(D11="",E11="")),"Incomplete - Please fill in all fields","")</f>
        <v/>
      </c>
    </row>
    <row r="12" spans="1:12" s="42" customFormat="1" ht="25.35" customHeight="1" x14ac:dyDescent="0.3">
      <c r="B12" s="78" t="s">
        <v>152</v>
      </c>
      <c r="C12" s="1"/>
      <c r="D12" s="1"/>
      <c r="E12" s="1"/>
      <c r="G12" s="76" t="str">
        <f t="shared" si="0"/>
        <v/>
      </c>
    </row>
    <row r="13" spans="1:12" s="42" customFormat="1" ht="25.35" customHeight="1" x14ac:dyDescent="0.3">
      <c r="B13" s="78" t="s">
        <v>153</v>
      </c>
      <c r="C13" s="1"/>
      <c r="D13" s="1"/>
      <c r="E13" s="1"/>
      <c r="G13" s="76" t="str">
        <f t="shared" si="0"/>
        <v/>
      </c>
    </row>
    <row r="14" spans="1:12" s="42" customFormat="1" ht="25.35" customHeight="1" x14ac:dyDescent="0.3">
      <c r="B14" s="78" t="s">
        <v>154</v>
      </c>
      <c r="C14" s="1"/>
      <c r="D14" s="1"/>
      <c r="E14" s="1"/>
      <c r="G14" s="76" t="str">
        <f t="shared" si="0"/>
        <v/>
      </c>
    </row>
    <row r="15" spans="1:12" s="42" customFormat="1" ht="25.35" customHeight="1" x14ac:dyDescent="0.3">
      <c r="B15" s="78" t="s">
        <v>155</v>
      </c>
      <c r="C15" s="1"/>
      <c r="D15" s="1"/>
      <c r="E15" s="1"/>
      <c r="G15" s="76" t="str">
        <f t="shared" si="0"/>
        <v/>
      </c>
    </row>
    <row r="16" spans="1:12" x14ac:dyDescent="0.3">
      <c r="B16" s="632" t="s">
        <v>156</v>
      </c>
      <c r="C16" s="632"/>
      <c r="D16" s="632"/>
      <c r="E16" s="632"/>
    </row>
    <row r="17" spans="1:15" x14ac:dyDescent="0.3">
      <c r="B17" s="632"/>
      <c r="C17" s="632"/>
      <c r="D17" s="632"/>
      <c r="E17" s="632"/>
    </row>
    <row r="18" spans="1:15" x14ac:dyDescent="0.3">
      <c r="B18" s="42"/>
    </row>
    <row r="20" spans="1:15" ht="11.85" customHeight="1" x14ac:dyDescent="0.3"/>
    <row r="21" spans="1:15" ht="47.1" customHeight="1" x14ac:dyDescent="0.4">
      <c r="A21" s="629" t="s">
        <v>157</v>
      </c>
      <c r="B21" s="629"/>
      <c r="C21" s="629"/>
      <c r="D21" s="629"/>
      <c r="E21" s="629"/>
      <c r="F21" s="629"/>
      <c r="G21" s="629"/>
      <c r="H21" s="629"/>
      <c r="I21" s="629"/>
      <c r="J21" s="629"/>
      <c r="K21" s="629"/>
      <c r="L21" s="629"/>
      <c r="N21" s="74"/>
      <c r="O21" s="74"/>
    </row>
    <row r="22" spans="1:15" ht="21" customHeight="1" x14ac:dyDescent="0.4">
      <c r="A22" s="75"/>
      <c r="B22" s="75"/>
      <c r="C22" s="75"/>
      <c r="D22" s="75"/>
      <c r="E22" s="75"/>
      <c r="F22" s="75"/>
      <c r="G22" s="75"/>
      <c r="H22" s="75"/>
      <c r="I22" s="75"/>
      <c r="J22" s="75"/>
      <c r="K22" s="75"/>
      <c r="L22" s="75"/>
      <c r="M22" s="74"/>
      <c r="N22" s="74"/>
      <c r="O22" s="74"/>
    </row>
  </sheetData>
  <sheetProtection algorithmName="SHA-512" hashValue="HNMFd6XDD2FoDSt1MrxDNTMo21aYxWJH3RS1eRZ1GuigwclHvRfzgj3h6usA3qUveU7LjNJ+GQjEwQEQiHlShw==" saltValue="+aD1kfz0rZAkGWY9Bgis2Q==" spinCount="100000" sheet="1" objects="1" scenarios="1"/>
  <mergeCells count="9">
    <mergeCell ref="A21:L21"/>
    <mergeCell ref="A1:L2"/>
    <mergeCell ref="B16:E17"/>
    <mergeCell ref="E6:E9"/>
    <mergeCell ref="D6:D9"/>
    <mergeCell ref="C6:C9"/>
    <mergeCell ref="B6:B9"/>
    <mergeCell ref="J6:J9"/>
    <mergeCell ref="K6:K9"/>
  </mergeCells>
  <dataValidations count="1">
    <dataValidation type="list" allowBlank="1" showInputMessage="1" showErrorMessage="1" sqref="E10:E15 C10:C15" xr:uid="{E9BEF634-E138-4888-9ED4-1CE64CCED975}">
      <formula1>"Yes, No"</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E6EF1-5970-4260-A415-5D61E4DE356B}">
  <sheetPr codeName="Sheet4">
    <tabColor theme="7" tint="0.39997558519241921"/>
  </sheetPr>
  <dimension ref="B1:Q107"/>
  <sheetViews>
    <sheetView showGridLines="0" zoomScale="80" zoomScaleNormal="80" workbookViewId="0">
      <selection activeCell="I23" sqref="I23"/>
    </sheetView>
  </sheetViews>
  <sheetFormatPr defaultColWidth="8.5546875" defaultRowHeight="14.4" x14ac:dyDescent="0.3"/>
  <cols>
    <col min="1" max="1" width="4.44140625" style="27" customWidth="1"/>
    <col min="2" max="2" width="27.5546875" style="27" customWidth="1"/>
    <col min="3" max="3" width="21.44140625" style="27" customWidth="1"/>
    <col min="4" max="4" width="12.5546875" style="27" customWidth="1"/>
    <col min="5" max="5" width="16.5546875" style="27" customWidth="1"/>
    <col min="6" max="6" width="17.44140625" style="27" customWidth="1"/>
    <col min="7" max="7" width="14.44140625" style="27" customWidth="1"/>
    <col min="8" max="8" width="15.5546875" style="27" customWidth="1"/>
    <col min="9" max="11" width="14.44140625" style="27" customWidth="1"/>
    <col min="12" max="12" width="13.44140625" style="27" customWidth="1"/>
    <col min="13" max="14" width="13.44140625" style="27" hidden="1" customWidth="1"/>
    <col min="15" max="15" width="14.5546875" style="27" customWidth="1"/>
    <col min="16" max="16" width="16.44140625" style="27" customWidth="1"/>
    <col min="17" max="17" width="22.5546875" style="27" customWidth="1"/>
    <col min="18" max="16384" width="8.5546875" style="27"/>
  </cols>
  <sheetData>
    <row r="1" spans="2:17" ht="18" customHeight="1" x14ac:dyDescent="0.3">
      <c r="B1" s="599" t="s">
        <v>158</v>
      </c>
      <c r="C1" s="599"/>
      <c r="D1" s="599"/>
      <c r="E1" s="599"/>
      <c r="F1" s="599"/>
      <c r="G1" s="599"/>
      <c r="H1" s="599"/>
      <c r="I1" s="599"/>
      <c r="J1" s="599"/>
      <c r="K1" s="599"/>
      <c r="L1" s="599"/>
      <c r="M1" s="599"/>
      <c r="N1" s="599"/>
      <c r="O1" s="599"/>
      <c r="P1" s="599"/>
      <c r="Q1" s="599"/>
    </row>
    <row r="2" spans="2:17" ht="14.85" customHeight="1" x14ac:dyDescent="0.3">
      <c r="B2" s="599"/>
      <c r="C2" s="599"/>
      <c r="D2" s="599"/>
      <c r="E2" s="599"/>
      <c r="F2" s="599"/>
      <c r="G2" s="599"/>
      <c r="H2" s="599"/>
      <c r="I2" s="599"/>
      <c r="J2" s="599"/>
      <c r="K2" s="599"/>
      <c r="L2" s="599"/>
      <c r="M2" s="599"/>
      <c r="N2" s="599"/>
      <c r="O2" s="599"/>
      <c r="P2" s="599"/>
      <c r="Q2" s="599"/>
    </row>
    <row r="3" spans="2:17" ht="19.2" x14ac:dyDescent="0.35">
      <c r="B3" s="209" t="s">
        <v>159</v>
      </c>
      <c r="C3"/>
      <c r="D3"/>
      <c r="E3"/>
      <c r="F3"/>
      <c r="G3"/>
      <c r="H3"/>
      <c r="I3"/>
      <c r="J3"/>
      <c r="K3"/>
      <c r="L3" s="168"/>
      <c r="M3" s="168"/>
      <c r="N3" s="168"/>
      <c r="O3" s="168"/>
      <c r="P3" s="168"/>
      <c r="Q3"/>
    </row>
    <row r="4" spans="2:17" ht="18" thickBot="1" x14ac:dyDescent="0.4">
      <c r="B4" s="210" t="s">
        <v>160</v>
      </c>
      <c r="C4"/>
      <c r="D4"/>
      <c r="E4"/>
      <c r="F4"/>
      <c r="G4"/>
      <c r="H4"/>
      <c r="I4"/>
      <c r="J4"/>
      <c r="K4"/>
      <c r="L4" s="168"/>
      <c r="M4" s="168"/>
      <c r="N4" s="168"/>
      <c r="O4" s="168"/>
      <c r="P4" s="168"/>
      <c r="Q4"/>
    </row>
    <row r="5" spans="2:17" ht="80.099999999999994" customHeight="1" thickBot="1" x14ac:dyDescent="0.35">
      <c r="B5" s="637" t="s">
        <v>336</v>
      </c>
      <c r="C5" s="638"/>
      <c r="D5" s="638"/>
      <c r="E5" s="639"/>
      <c r="F5" s="635" t="s">
        <v>161</v>
      </c>
      <c r="G5" s="635"/>
      <c r="H5" s="640" t="s">
        <v>162</v>
      </c>
      <c r="I5" s="641"/>
      <c r="J5" s="641"/>
      <c r="K5" s="641"/>
      <c r="L5" s="642"/>
      <c r="M5" s="636" t="s">
        <v>163</v>
      </c>
      <c r="N5" s="636"/>
      <c r="O5" s="643" t="s">
        <v>164</v>
      </c>
      <c r="P5" s="644"/>
      <c r="Q5" s="645"/>
    </row>
    <row r="6" spans="2:17" ht="80.099999999999994" customHeight="1" thickBot="1" x14ac:dyDescent="0.35">
      <c r="B6" s="211" t="s">
        <v>337</v>
      </c>
      <c r="C6" s="212" t="s">
        <v>166</v>
      </c>
      <c r="D6" s="213" t="s">
        <v>335</v>
      </c>
      <c r="E6" s="214" t="s">
        <v>167</v>
      </c>
      <c r="F6" s="215" t="s">
        <v>168</v>
      </c>
      <c r="G6" s="216" t="s">
        <v>169</v>
      </c>
      <c r="H6" s="217" t="s">
        <v>170</v>
      </c>
      <c r="I6" s="214" t="s">
        <v>171</v>
      </c>
      <c r="J6" s="218" t="s">
        <v>172</v>
      </c>
      <c r="K6" s="219" t="s">
        <v>173</v>
      </c>
      <c r="L6" s="220" t="s">
        <v>174</v>
      </c>
      <c r="M6" s="221" t="s">
        <v>175</v>
      </c>
      <c r="N6" s="221" t="s">
        <v>176</v>
      </c>
      <c r="O6" s="222" t="s">
        <v>177</v>
      </c>
      <c r="P6" s="222" t="s">
        <v>178</v>
      </c>
      <c r="Q6" s="223" t="s">
        <v>179</v>
      </c>
    </row>
    <row r="7" spans="2:17" x14ac:dyDescent="0.3">
      <c r="B7" s="84"/>
      <c r="C7" s="85"/>
      <c r="D7" s="86"/>
      <c r="E7" s="87"/>
      <c r="F7" s="139"/>
      <c r="G7" s="140"/>
      <c r="H7" s="139"/>
      <c r="I7" s="141"/>
      <c r="J7" s="141"/>
      <c r="K7" s="142" t="str">
        <f>IFERROR(Table1[[#This Row],['# of Hours Worked per Year]]/Table1[[#This Row],['# of Weeks worked per Year]],"")</f>
        <v/>
      </c>
      <c r="L7" s="143" t="str">
        <f>IFERROR(Table1[[#This Row],[Yearly Wage
(Base wage without additional funding)]]/Table1[[#This Row],['# of Hours Worked per Year]],"")</f>
        <v/>
      </c>
      <c r="M7" s="143"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7" s="142" t="str">
        <f>IF(AND(Table1[[#This Row],['# of Hours worked per week]]="",Table1[[#This Row],[Hours/Week Calculation]]=""),"",IF(Table1[[#This Row],['# of Hours worked per week]]&gt;1,Table1[[#This Row],['# of Hours worked per week]],Table1[[#This Row],[Hours/Week Calculation]]))</f>
        <v/>
      </c>
      <c r="O7" s="87"/>
      <c r="P7" s="97"/>
      <c r="Q7" s="144"/>
    </row>
    <row r="8" spans="2:17" x14ac:dyDescent="0.3">
      <c r="B8" s="91"/>
      <c r="C8" s="92"/>
      <c r="D8" s="93"/>
      <c r="E8" s="17"/>
      <c r="F8" s="88"/>
      <c r="G8" s="89"/>
      <c r="H8" s="88"/>
      <c r="I8" s="90"/>
      <c r="J8" s="90"/>
      <c r="K8" s="82" t="str">
        <f>IFERROR(Table1[[#This Row],['# of Hours Worked per Year]]/Table1[[#This Row],['# of Weeks worked per Year]],"")</f>
        <v/>
      </c>
      <c r="L8" s="15" t="str">
        <f>IFERROR(Table1[[#This Row],[Yearly Wage
(Base wage without additional funding)]]/Table1[[#This Row],['# of Hours Worked per Year]],"")</f>
        <v/>
      </c>
      <c r="M8"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8" s="82" t="str">
        <f>IF(AND(Table1[[#This Row],['# of Hours worked per week]]="",Table1[[#This Row],[Hours/Week Calculation]]=""),"",IF(Table1[[#This Row],['# of Hours worked per week]]&gt;1,Table1[[#This Row],['# of Hours worked per week]],Table1[[#This Row],[Hours/Week Calculation]]))</f>
        <v/>
      </c>
      <c r="O8" s="17"/>
      <c r="P8" s="99"/>
      <c r="Q8" s="98"/>
    </row>
    <row r="9" spans="2:17" x14ac:dyDescent="0.3">
      <c r="B9" s="91"/>
      <c r="C9" s="92"/>
      <c r="D9" s="93"/>
      <c r="E9" s="17"/>
      <c r="F9" s="88"/>
      <c r="G9" s="89"/>
      <c r="H9" s="88"/>
      <c r="I9" s="90"/>
      <c r="J9" s="90"/>
      <c r="K9" s="82" t="str">
        <f>IFERROR(Table1[[#This Row],['# of Hours Worked per Year]]/Table1[[#This Row],['# of Weeks worked per Year]],"")</f>
        <v/>
      </c>
      <c r="L9" s="15" t="str">
        <f>IFERROR(Table1[[#This Row],[Yearly Wage
(Base wage without additional funding)]]/Table1[[#This Row],['# of Hours Worked per Year]],"")</f>
        <v/>
      </c>
      <c r="M9"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9" s="82" t="str">
        <f>IF(AND(Table1[[#This Row],['# of Hours worked per week]]="",Table1[[#This Row],[Hours/Week Calculation]]=""),"",IF(Table1[[#This Row],['# of Hours worked per week]]&gt;1,Table1[[#This Row],['# of Hours worked per week]],Table1[[#This Row],[Hours/Week Calculation]]))</f>
        <v/>
      </c>
      <c r="O9" s="17"/>
      <c r="P9" s="99"/>
      <c r="Q9" s="98"/>
    </row>
    <row r="10" spans="2:17" x14ac:dyDescent="0.3">
      <c r="B10" s="91"/>
      <c r="C10" s="92"/>
      <c r="D10" s="93"/>
      <c r="E10" s="17"/>
      <c r="F10" s="88"/>
      <c r="G10" s="89"/>
      <c r="H10" s="88"/>
      <c r="I10" s="90"/>
      <c r="J10" s="90"/>
      <c r="K10" s="82" t="str">
        <f>IFERROR(Table1[[#This Row],['# of Hours Worked per Year]]/Table1[[#This Row],['# of Weeks worked per Year]],"")</f>
        <v/>
      </c>
      <c r="L10" s="15" t="str">
        <f>IFERROR(Table1[[#This Row],[Yearly Wage
(Base wage without additional funding)]]/Table1[[#This Row],['# of Hours Worked per Year]],"")</f>
        <v/>
      </c>
      <c r="M10"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10" s="82" t="str">
        <f>IF(AND(Table1[[#This Row],['# of Hours worked per week]]="",Table1[[#This Row],[Hours/Week Calculation]]=""),"",IF(Table1[[#This Row],['# of Hours worked per week]]&gt;1,Table1[[#This Row],['# of Hours worked per week]],Table1[[#This Row],[Hours/Week Calculation]]))</f>
        <v/>
      </c>
      <c r="O10" s="17"/>
      <c r="P10" s="99"/>
      <c r="Q10" s="98"/>
    </row>
    <row r="11" spans="2:17" x14ac:dyDescent="0.3">
      <c r="B11" s="91"/>
      <c r="C11" s="92"/>
      <c r="D11" s="93"/>
      <c r="E11" s="17"/>
      <c r="F11" s="88"/>
      <c r="G11" s="89"/>
      <c r="H11" s="88"/>
      <c r="I11" s="90"/>
      <c r="J11" s="90"/>
      <c r="K11" s="82" t="str">
        <f>IFERROR(Table1[[#This Row],['# of Hours Worked per Year]]/Table1[[#This Row],['# of Weeks worked per Year]],"")</f>
        <v/>
      </c>
      <c r="L11" s="15" t="str">
        <f>IFERROR(Table1[[#This Row],[Yearly Wage
(Base wage without additional funding)]]/Table1[[#This Row],['# of Hours Worked per Year]],"")</f>
        <v/>
      </c>
      <c r="M11"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11" s="82" t="str">
        <f>IF(AND(Table1[[#This Row],['# of Hours worked per week]]="",Table1[[#This Row],[Hours/Week Calculation]]=""),"",IF(Table1[[#This Row],['# of Hours worked per week]]&gt;1,Table1[[#This Row],['# of Hours worked per week]],Table1[[#This Row],[Hours/Week Calculation]]))</f>
        <v/>
      </c>
      <c r="O11" s="17"/>
      <c r="P11" s="99"/>
      <c r="Q11" s="98"/>
    </row>
    <row r="12" spans="2:17" x14ac:dyDescent="0.3">
      <c r="B12" s="91"/>
      <c r="C12" s="92"/>
      <c r="D12" s="93"/>
      <c r="E12" s="17"/>
      <c r="F12" s="88"/>
      <c r="G12" s="89"/>
      <c r="H12" s="88"/>
      <c r="I12" s="90"/>
      <c r="J12" s="90"/>
      <c r="K12" s="82" t="str">
        <f>IFERROR(Table1[[#This Row],['# of Hours Worked per Year]]/Table1[[#This Row],['# of Weeks worked per Year]],"")</f>
        <v/>
      </c>
      <c r="L12" s="15" t="str">
        <f>IFERROR(Table1[[#This Row],[Yearly Wage
(Base wage without additional funding)]]/Table1[[#This Row],['# of Hours Worked per Year]],"")</f>
        <v/>
      </c>
      <c r="M12"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12" s="82" t="str">
        <f>IF(AND(Table1[[#This Row],['# of Hours worked per week]]="",Table1[[#This Row],[Hours/Week Calculation]]=""),"",IF(Table1[[#This Row],['# of Hours worked per week]]&gt;1,Table1[[#This Row],['# of Hours worked per week]],Table1[[#This Row],[Hours/Week Calculation]]))</f>
        <v/>
      </c>
      <c r="O12" s="17"/>
      <c r="P12" s="99"/>
      <c r="Q12" s="98"/>
    </row>
    <row r="13" spans="2:17" x14ac:dyDescent="0.3">
      <c r="B13" s="91"/>
      <c r="C13" s="92"/>
      <c r="D13" s="93"/>
      <c r="E13" s="17"/>
      <c r="F13" s="88"/>
      <c r="G13" s="89"/>
      <c r="H13" s="88"/>
      <c r="I13" s="90"/>
      <c r="J13" s="90"/>
      <c r="K13" s="82" t="str">
        <f>IFERROR(Table1[[#This Row],['# of Hours Worked per Year]]/Table1[[#This Row],['# of Weeks worked per Year]],"")</f>
        <v/>
      </c>
      <c r="L13" s="15" t="str">
        <f>IFERROR(Table1[[#This Row],[Yearly Wage
(Base wage without additional funding)]]/Table1[[#This Row],['# of Hours Worked per Year]],"")</f>
        <v/>
      </c>
      <c r="M13"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13" s="82" t="str">
        <f>IF(AND(Table1[[#This Row],['# of Hours worked per week]]="",Table1[[#This Row],[Hours/Week Calculation]]=""),"",IF(Table1[[#This Row],['# of Hours worked per week]]&gt;1,Table1[[#This Row],['# of Hours worked per week]],Table1[[#This Row],[Hours/Week Calculation]]))</f>
        <v/>
      </c>
      <c r="O13" s="17"/>
      <c r="P13" s="99"/>
      <c r="Q13" s="98"/>
    </row>
    <row r="14" spans="2:17" x14ac:dyDescent="0.3">
      <c r="B14" s="91"/>
      <c r="C14" s="92"/>
      <c r="D14" s="93"/>
      <c r="E14" s="17"/>
      <c r="F14" s="88"/>
      <c r="G14" s="89"/>
      <c r="H14" s="88"/>
      <c r="I14" s="90"/>
      <c r="J14" s="90"/>
      <c r="K14" s="82" t="str">
        <f>IFERROR(Table1[[#This Row],['# of Hours Worked per Year]]/Table1[[#This Row],['# of Weeks worked per Year]],"")</f>
        <v/>
      </c>
      <c r="L14" s="15" t="str">
        <f>IFERROR(Table1[[#This Row],[Yearly Wage
(Base wage without additional funding)]]/Table1[[#This Row],['# of Hours Worked per Year]],"")</f>
        <v/>
      </c>
      <c r="M14"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14" s="82" t="str">
        <f>IF(AND(Table1[[#This Row],['# of Hours worked per week]]="",Table1[[#This Row],[Hours/Week Calculation]]=""),"",IF(Table1[[#This Row],['# of Hours worked per week]]&gt;1,Table1[[#This Row],['# of Hours worked per week]],Table1[[#This Row],[Hours/Week Calculation]]))</f>
        <v/>
      </c>
      <c r="O14" s="17"/>
      <c r="P14" s="99"/>
      <c r="Q14" s="98"/>
    </row>
    <row r="15" spans="2:17" x14ac:dyDescent="0.3">
      <c r="B15" s="91"/>
      <c r="C15" s="92"/>
      <c r="D15" s="93"/>
      <c r="E15" s="17"/>
      <c r="F15" s="88"/>
      <c r="G15" s="89"/>
      <c r="H15" s="88"/>
      <c r="I15" s="90"/>
      <c r="J15" s="90"/>
      <c r="K15" s="82" t="str">
        <f>IFERROR(Table1[[#This Row],['# of Hours Worked per Year]]/Table1[[#This Row],['# of Weeks worked per Year]],"")</f>
        <v/>
      </c>
      <c r="L15" s="15" t="str">
        <f>IFERROR(Table1[[#This Row],[Yearly Wage
(Base wage without additional funding)]]/Table1[[#This Row],['# of Hours Worked per Year]],"")</f>
        <v/>
      </c>
      <c r="M15"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15" s="82" t="str">
        <f>IF(AND(Table1[[#This Row],['# of Hours worked per week]]="",Table1[[#This Row],[Hours/Week Calculation]]=""),"",IF(Table1[[#This Row],['# of Hours worked per week]]&gt;1,Table1[[#This Row],['# of Hours worked per week]],Table1[[#This Row],[Hours/Week Calculation]]))</f>
        <v/>
      </c>
      <c r="O15" s="17"/>
      <c r="P15" s="99"/>
      <c r="Q15" s="98"/>
    </row>
    <row r="16" spans="2:17" x14ac:dyDescent="0.3">
      <c r="B16" s="91"/>
      <c r="C16" s="92"/>
      <c r="D16" s="93"/>
      <c r="E16" s="17"/>
      <c r="F16" s="88"/>
      <c r="G16" s="89"/>
      <c r="H16" s="88"/>
      <c r="I16" s="90"/>
      <c r="J16" s="90"/>
      <c r="K16" s="82" t="str">
        <f>IFERROR(Table1[[#This Row],['# of Hours Worked per Year]]/Table1[[#This Row],['# of Weeks worked per Year]],"")</f>
        <v/>
      </c>
      <c r="L16" s="15" t="str">
        <f>IFERROR(Table1[[#This Row],[Yearly Wage
(Base wage without additional funding)]]/Table1[[#This Row],['# of Hours Worked per Year]],"")</f>
        <v/>
      </c>
      <c r="M16"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16" s="82" t="str">
        <f>IF(AND(Table1[[#This Row],['# of Hours worked per week]]="",Table1[[#This Row],[Hours/Week Calculation]]=""),"",IF(Table1[[#This Row],['# of Hours worked per week]]&gt;1,Table1[[#This Row],['# of Hours worked per week]],Table1[[#This Row],[Hours/Week Calculation]]))</f>
        <v/>
      </c>
      <c r="O16" s="17"/>
      <c r="P16" s="99"/>
      <c r="Q16" s="98"/>
    </row>
    <row r="17" spans="2:17" x14ac:dyDescent="0.3">
      <c r="B17" s="91"/>
      <c r="C17" s="92"/>
      <c r="D17" s="93"/>
      <c r="E17" s="17"/>
      <c r="F17" s="88"/>
      <c r="G17" s="89"/>
      <c r="H17" s="88"/>
      <c r="I17" s="90"/>
      <c r="J17" s="90"/>
      <c r="K17" s="82" t="str">
        <f>IFERROR(Table1[[#This Row],['# of Hours Worked per Year]]/Table1[[#This Row],['# of Weeks worked per Year]],"")</f>
        <v/>
      </c>
      <c r="L17" s="15" t="str">
        <f>IFERROR(Table1[[#This Row],[Yearly Wage
(Base wage without additional funding)]]/Table1[[#This Row],['# of Hours Worked per Year]],"")</f>
        <v/>
      </c>
      <c r="M17"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17" s="82" t="str">
        <f>IF(AND(Table1[[#This Row],['# of Hours worked per week]]="",Table1[[#This Row],[Hours/Week Calculation]]=""),"",IF(Table1[[#This Row],['# of Hours worked per week]]&gt;1,Table1[[#This Row],['# of Hours worked per week]],Table1[[#This Row],[Hours/Week Calculation]]))</f>
        <v/>
      </c>
      <c r="O17" s="17"/>
      <c r="P17" s="99"/>
      <c r="Q17" s="98"/>
    </row>
    <row r="18" spans="2:17" x14ac:dyDescent="0.3">
      <c r="B18" s="91"/>
      <c r="C18" s="92"/>
      <c r="D18" s="93"/>
      <c r="E18" s="17"/>
      <c r="F18" s="88"/>
      <c r="G18" s="89"/>
      <c r="H18" s="88"/>
      <c r="I18" s="90"/>
      <c r="J18" s="90"/>
      <c r="K18" s="82" t="str">
        <f>IFERROR(Table1[[#This Row],['# of Hours Worked per Year]]/Table1[[#This Row],['# of Weeks worked per Year]],"")</f>
        <v/>
      </c>
      <c r="L18" s="15" t="str">
        <f>IFERROR(Table1[[#This Row],[Yearly Wage
(Base wage without additional funding)]]/Table1[[#This Row],['# of Hours Worked per Year]],"")</f>
        <v/>
      </c>
      <c r="M18"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18" s="82" t="str">
        <f>IF(AND(Table1[[#This Row],['# of Hours worked per week]]="",Table1[[#This Row],[Hours/Week Calculation]]=""),"",IF(Table1[[#This Row],['# of Hours worked per week]]&gt;1,Table1[[#This Row],['# of Hours worked per week]],Table1[[#This Row],[Hours/Week Calculation]]))</f>
        <v/>
      </c>
      <c r="O18" s="17"/>
      <c r="P18" s="99"/>
      <c r="Q18" s="98"/>
    </row>
    <row r="19" spans="2:17" x14ac:dyDescent="0.3">
      <c r="B19" s="91"/>
      <c r="C19" s="92"/>
      <c r="D19" s="93"/>
      <c r="E19" s="17"/>
      <c r="F19" s="88"/>
      <c r="G19" s="89"/>
      <c r="H19" s="88"/>
      <c r="I19" s="90"/>
      <c r="J19" s="90"/>
      <c r="K19" s="82" t="str">
        <f>IFERROR(Table1[[#This Row],['# of Hours Worked per Year]]/Table1[[#This Row],['# of Weeks worked per Year]],"")</f>
        <v/>
      </c>
      <c r="L19" s="15" t="str">
        <f>IFERROR(Table1[[#This Row],[Yearly Wage
(Base wage without additional funding)]]/Table1[[#This Row],['# of Hours Worked per Year]],"")</f>
        <v/>
      </c>
      <c r="M19"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19" s="82" t="str">
        <f>IF(AND(Table1[[#This Row],['# of Hours worked per week]]="",Table1[[#This Row],[Hours/Week Calculation]]=""),"",IF(Table1[[#This Row],['# of Hours worked per week]]&gt;1,Table1[[#This Row],['# of Hours worked per week]],Table1[[#This Row],[Hours/Week Calculation]]))</f>
        <v/>
      </c>
      <c r="O19" s="17"/>
      <c r="P19" s="99"/>
      <c r="Q19" s="98"/>
    </row>
    <row r="20" spans="2:17" x14ac:dyDescent="0.3">
      <c r="B20" s="91"/>
      <c r="C20" s="92"/>
      <c r="D20" s="93"/>
      <c r="E20" s="17"/>
      <c r="F20" s="88"/>
      <c r="G20" s="89"/>
      <c r="H20" s="88"/>
      <c r="I20" s="90"/>
      <c r="J20" s="90"/>
      <c r="K20" s="82" t="str">
        <f>IFERROR(Table1[[#This Row],['# of Hours Worked per Year]]/Table1[[#This Row],['# of Weeks worked per Year]],"")</f>
        <v/>
      </c>
      <c r="L20" s="15" t="str">
        <f>IFERROR(Table1[[#This Row],[Yearly Wage
(Base wage without additional funding)]]/Table1[[#This Row],['# of Hours Worked per Year]],"")</f>
        <v/>
      </c>
      <c r="M20"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20" s="82" t="str">
        <f>IF(AND(Table1[[#This Row],['# of Hours worked per week]]="",Table1[[#This Row],[Hours/Week Calculation]]=""),"",IF(Table1[[#This Row],['# of Hours worked per week]]&gt;1,Table1[[#This Row],['# of Hours worked per week]],Table1[[#This Row],[Hours/Week Calculation]]))</f>
        <v/>
      </c>
      <c r="O20" s="17"/>
      <c r="P20" s="99"/>
      <c r="Q20" s="98"/>
    </row>
    <row r="21" spans="2:17" x14ac:dyDescent="0.3">
      <c r="B21" s="91"/>
      <c r="C21" s="92"/>
      <c r="D21" s="93"/>
      <c r="E21" s="17"/>
      <c r="F21" s="88"/>
      <c r="G21" s="89"/>
      <c r="H21" s="88"/>
      <c r="I21" s="90"/>
      <c r="J21" s="90"/>
      <c r="K21" s="82" t="str">
        <f>IFERROR(Table1[[#This Row],['# of Hours Worked per Year]]/Table1[[#This Row],['# of Weeks worked per Year]],"")</f>
        <v/>
      </c>
      <c r="L21" s="15" t="str">
        <f>IFERROR(Table1[[#This Row],[Yearly Wage
(Base wage without additional funding)]]/Table1[[#This Row],['# of Hours Worked per Year]],"")</f>
        <v/>
      </c>
      <c r="M21"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21" s="82" t="str">
        <f>IF(AND(Table1[[#This Row],['# of Hours worked per week]]="",Table1[[#This Row],[Hours/Week Calculation]]=""),"",IF(Table1[[#This Row],['# of Hours worked per week]]&gt;1,Table1[[#This Row],['# of Hours worked per week]],Table1[[#This Row],[Hours/Week Calculation]]))</f>
        <v/>
      </c>
      <c r="O21" s="17"/>
      <c r="P21" s="99"/>
      <c r="Q21" s="98"/>
    </row>
    <row r="22" spans="2:17" x14ac:dyDescent="0.3">
      <c r="B22" s="91"/>
      <c r="C22" s="92"/>
      <c r="D22" s="93"/>
      <c r="E22" s="17"/>
      <c r="F22" s="88"/>
      <c r="G22" s="89"/>
      <c r="H22" s="88"/>
      <c r="I22" s="90"/>
      <c r="J22" s="90"/>
      <c r="K22" s="82" t="str">
        <f>IFERROR(Table1[[#This Row],['# of Hours Worked per Year]]/Table1[[#This Row],['# of Weeks worked per Year]],"")</f>
        <v/>
      </c>
      <c r="L22" s="15" t="str">
        <f>IFERROR(Table1[[#This Row],[Yearly Wage
(Base wage without additional funding)]]/Table1[[#This Row],['# of Hours Worked per Year]],"")</f>
        <v/>
      </c>
      <c r="M22"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22" s="82" t="str">
        <f>IF(AND(Table1[[#This Row],['# of Hours worked per week]]="",Table1[[#This Row],[Hours/Week Calculation]]=""),"",IF(Table1[[#This Row],['# of Hours worked per week]]&gt;1,Table1[[#This Row],['# of Hours worked per week]],Table1[[#This Row],[Hours/Week Calculation]]))</f>
        <v/>
      </c>
      <c r="O22" s="17"/>
      <c r="P22" s="99"/>
      <c r="Q22" s="98"/>
    </row>
    <row r="23" spans="2:17" x14ac:dyDescent="0.3">
      <c r="B23" s="91"/>
      <c r="C23" s="92"/>
      <c r="D23" s="93"/>
      <c r="E23" s="17"/>
      <c r="F23" s="88"/>
      <c r="G23" s="89"/>
      <c r="H23" s="88"/>
      <c r="I23" s="90"/>
      <c r="J23" s="90"/>
      <c r="K23" s="82" t="str">
        <f>IFERROR(Table1[[#This Row],['# of Hours Worked per Year]]/Table1[[#This Row],['# of Weeks worked per Year]],"")</f>
        <v/>
      </c>
      <c r="L23" s="15" t="str">
        <f>IFERROR(Table1[[#This Row],[Yearly Wage
(Base wage without additional funding)]]/Table1[[#This Row],['# of Hours Worked per Year]],"")</f>
        <v/>
      </c>
      <c r="M23"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23" s="82" t="str">
        <f>IF(AND(Table1[[#This Row],['# of Hours worked per week]]="",Table1[[#This Row],[Hours/Week Calculation]]=""),"",IF(Table1[[#This Row],['# of Hours worked per week]]&gt;1,Table1[[#This Row],['# of Hours worked per week]],Table1[[#This Row],[Hours/Week Calculation]]))</f>
        <v/>
      </c>
      <c r="O23" s="17"/>
      <c r="P23" s="99"/>
      <c r="Q23" s="98"/>
    </row>
    <row r="24" spans="2:17" x14ac:dyDescent="0.3">
      <c r="B24" s="91"/>
      <c r="C24" s="92"/>
      <c r="D24" s="93"/>
      <c r="E24" s="17"/>
      <c r="F24" s="88"/>
      <c r="G24" s="89"/>
      <c r="H24" s="88"/>
      <c r="I24" s="90"/>
      <c r="J24" s="90"/>
      <c r="K24" s="82" t="str">
        <f>IFERROR(Table1[[#This Row],['# of Hours Worked per Year]]/Table1[[#This Row],['# of Weeks worked per Year]],"")</f>
        <v/>
      </c>
      <c r="L24" s="15" t="str">
        <f>IFERROR(Table1[[#This Row],[Yearly Wage
(Base wage without additional funding)]]/Table1[[#This Row],['# of Hours Worked per Year]],"")</f>
        <v/>
      </c>
      <c r="M24"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24" s="82" t="str">
        <f>IF(AND(Table1[[#This Row],['# of Hours worked per week]]="",Table1[[#This Row],[Hours/Week Calculation]]=""),"",IF(Table1[[#This Row],['# of Hours worked per week]]&gt;1,Table1[[#This Row],['# of Hours worked per week]],Table1[[#This Row],[Hours/Week Calculation]]))</f>
        <v/>
      </c>
      <c r="O24" s="17"/>
      <c r="P24" s="99"/>
      <c r="Q24" s="98"/>
    </row>
    <row r="25" spans="2:17" x14ac:dyDescent="0.3">
      <c r="B25" s="91"/>
      <c r="C25" s="92"/>
      <c r="D25" s="93"/>
      <c r="E25" s="17"/>
      <c r="F25" s="88"/>
      <c r="G25" s="89"/>
      <c r="H25" s="88"/>
      <c r="I25" s="90"/>
      <c r="J25" s="90"/>
      <c r="K25" s="82" t="str">
        <f>IFERROR(Table1[[#This Row],['# of Hours Worked per Year]]/Table1[[#This Row],['# of Weeks worked per Year]],"")</f>
        <v/>
      </c>
      <c r="L25" s="15" t="str">
        <f>IFERROR(Table1[[#This Row],[Yearly Wage
(Base wage without additional funding)]]/Table1[[#This Row],['# of Hours Worked per Year]],"")</f>
        <v/>
      </c>
      <c r="M25"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25" s="82" t="str">
        <f>IF(AND(Table1[[#This Row],['# of Hours worked per week]]="",Table1[[#This Row],[Hours/Week Calculation]]=""),"",IF(Table1[[#This Row],['# of Hours worked per week]]&gt;1,Table1[[#This Row],['# of Hours worked per week]],Table1[[#This Row],[Hours/Week Calculation]]))</f>
        <v/>
      </c>
      <c r="O25" s="17"/>
      <c r="P25" s="99"/>
      <c r="Q25" s="98"/>
    </row>
    <row r="26" spans="2:17" x14ac:dyDescent="0.3">
      <c r="B26" s="91"/>
      <c r="C26" s="92"/>
      <c r="D26" s="93"/>
      <c r="E26" s="17"/>
      <c r="F26" s="88"/>
      <c r="G26" s="89"/>
      <c r="H26" s="88"/>
      <c r="I26" s="90"/>
      <c r="J26" s="90"/>
      <c r="K26" s="82" t="str">
        <f>IFERROR(Table1[[#This Row],['# of Hours Worked per Year]]/Table1[[#This Row],['# of Weeks worked per Year]],"")</f>
        <v/>
      </c>
      <c r="L26" s="15" t="str">
        <f>IFERROR(Table1[[#This Row],[Yearly Wage
(Base wage without additional funding)]]/Table1[[#This Row],['# of Hours Worked per Year]],"")</f>
        <v/>
      </c>
      <c r="M26"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26" s="82" t="str">
        <f>IF(AND(Table1[[#This Row],['# of Hours worked per week]]="",Table1[[#This Row],[Hours/Week Calculation]]=""),"",IF(Table1[[#This Row],['# of Hours worked per week]]&gt;1,Table1[[#This Row],['# of Hours worked per week]],Table1[[#This Row],[Hours/Week Calculation]]))</f>
        <v/>
      </c>
      <c r="O26" s="17"/>
      <c r="P26" s="99"/>
      <c r="Q26" s="98"/>
    </row>
    <row r="27" spans="2:17" x14ac:dyDescent="0.3">
      <c r="B27" s="91"/>
      <c r="C27" s="92"/>
      <c r="D27" s="93"/>
      <c r="E27" s="17"/>
      <c r="F27" s="88"/>
      <c r="G27" s="89"/>
      <c r="H27" s="88"/>
      <c r="I27" s="90"/>
      <c r="J27" s="90"/>
      <c r="K27" s="82" t="str">
        <f>IFERROR(Table1[[#This Row],['# of Hours Worked per Year]]/Table1[[#This Row],['# of Weeks worked per Year]],"")</f>
        <v/>
      </c>
      <c r="L27" s="15" t="str">
        <f>IFERROR(Table1[[#This Row],[Yearly Wage
(Base wage without additional funding)]]/Table1[[#This Row],['# of Hours Worked per Year]],"")</f>
        <v/>
      </c>
      <c r="M27"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27" s="82" t="str">
        <f>IF(AND(Table1[[#This Row],['# of Hours worked per week]]="",Table1[[#This Row],[Hours/Week Calculation]]=""),"",IF(Table1[[#This Row],['# of Hours worked per week]]&gt;1,Table1[[#This Row],['# of Hours worked per week]],Table1[[#This Row],[Hours/Week Calculation]]))</f>
        <v/>
      </c>
      <c r="O27" s="17"/>
      <c r="P27" s="99"/>
      <c r="Q27" s="98"/>
    </row>
    <row r="28" spans="2:17" x14ac:dyDescent="0.3">
      <c r="B28" s="91"/>
      <c r="C28" s="92"/>
      <c r="D28" s="93"/>
      <c r="E28" s="17"/>
      <c r="F28" s="88"/>
      <c r="G28" s="89"/>
      <c r="H28" s="88"/>
      <c r="I28" s="90"/>
      <c r="J28" s="90"/>
      <c r="K28" s="82" t="str">
        <f>IFERROR(Table1[[#This Row],['# of Hours Worked per Year]]/Table1[[#This Row],['# of Weeks worked per Year]],"")</f>
        <v/>
      </c>
      <c r="L28" s="15" t="str">
        <f>IFERROR(Table1[[#This Row],[Yearly Wage
(Base wage without additional funding)]]/Table1[[#This Row],['# of Hours Worked per Year]],"")</f>
        <v/>
      </c>
      <c r="M28"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28" s="82" t="str">
        <f>IF(AND(Table1[[#This Row],['# of Hours worked per week]]="",Table1[[#This Row],[Hours/Week Calculation]]=""),"",IF(Table1[[#This Row],['# of Hours worked per week]]&gt;1,Table1[[#This Row],['# of Hours worked per week]],Table1[[#This Row],[Hours/Week Calculation]]))</f>
        <v/>
      </c>
      <c r="O28" s="17"/>
      <c r="P28" s="99"/>
      <c r="Q28" s="98"/>
    </row>
    <row r="29" spans="2:17" x14ac:dyDescent="0.3">
      <c r="B29" s="91"/>
      <c r="C29" s="92"/>
      <c r="D29" s="93"/>
      <c r="E29" s="17"/>
      <c r="F29" s="88"/>
      <c r="G29" s="89"/>
      <c r="H29" s="88"/>
      <c r="I29" s="90"/>
      <c r="J29" s="90"/>
      <c r="K29" s="82" t="str">
        <f>IFERROR(Table1[[#This Row],['# of Hours Worked per Year]]/Table1[[#This Row],['# of Weeks worked per Year]],"")</f>
        <v/>
      </c>
      <c r="L29" s="15" t="str">
        <f>IFERROR(Table1[[#This Row],[Yearly Wage
(Base wage without additional funding)]]/Table1[[#This Row],['# of Hours Worked per Year]],"")</f>
        <v/>
      </c>
      <c r="M29"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29" s="82" t="str">
        <f>IF(AND(Table1[[#This Row],['# of Hours worked per week]]="",Table1[[#This Row],[Hours/Week Calculation]]=""),"",IF(Table1[[#This Row],['# of Hours worked per week]]&gt;1,Table1[[#This Row],['# of Hours worked per week]],Table1[[#This Row],[Hours/Week Calculation]]))</f>
        <v/>
      </c>
      <c r="O29" s="17"/>
      <c r="P29" s="99"/>
      <c r="Q29" s="98"/>
    </row>
    <row r="30" spans="2:17" x14ac:dyDescent="0.3">
      <c r="B30" s="91"/>
      <c r="C30" s="92"/>
      <c r="D30" s="93"/>
      <c r="E30" s="17"/>
      <c r="F30" s="88"/>
      <c r="G30" s="89"/>
      <c r="H30" s="88"/>
      <c r="I30" s="90"/>
      <c r="J30" s="90"/>
      <c r="K30" s="82" t="str">
        <f>IFERROR(Table1[[#This Row],['# of Hours Worked per Year]]/Table1[[#This Row],['# of Weeks worked per Year]],"")</f>
        <v/>
      </c>
      <c r="L30" s="15" t="str">
        <f>IFERROR(Table1[[#This Row],[Yearly Wage
(Base wage without additional funding)]]/Table1[[#This Row],['# of Hours Worked per Year]],"")</f>
        <v/>
      </c>
      <c r="M30"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30" s="82" t="str">
        <f>IF(AND(Table1[[#This Row],['# of Hours worked per week]]="",Table1[[#This Row],[Hours/Week Calculation]]=""),"",IF(Table1[[#This Row],['# of Hours worked per week]]&gt;1,Table1[[#This Row],['# of Hours worked per week]],Table1[[#This Row],[Hours/Week Calculation]]))</f>
        <v/>
      </c>
      <c r="O30" s="17"/>
      <c r="P30" s="99"/>
      <c r="Q30" s="98"/>
    </row>
    <row r="31" spans="2:17" x14ac:dyDescent="0.3">
      <c r="B31" s="91"/>
      <c r="C31" s="92"/>
      <c r="D31" s="93"/>
      <c r="E31" s="17"/>
      <c r="F31" s="88"/>
      <c r="G31" s="89"/>
      <c r="H31" s="88"/>
      <c r="I31" s="90"/>
      <c r="J31" s="90"/>
      <c r="K31" s="82" t="str">
        <f>IFERROR(Table1[[#This Row],['# of Hours Worked per Year]]/Table1[[#This Row],['# of Weeks worked per Year]],"")</f>
        <v/>
      </c>
      <c r="L31" s="15" t="str">
        <f>IFERROR(Table1[[#This Row],[Yearly Wage
(Base wage without additional funding)]]/Table1[[#This Row],['# of Hours Worked per Year]],"")</f>
        <v/>
      </c>
      <c r="M31"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31" s="82" t="str">
        <f>IF(AND(Table1[[#This Row],['# of Hours worked per week]]="",Table1[[#This Row],[Hours/Week Calculation]]=""),"",IF(Table1[[#This Row],['# of Hours worked per week]]&gt;1,Table1[[#This Row],['# of Hours worked per week]],Table1[[#This Row],[Hours/Week Calculation]]))</f>
        <v/>
      </c>
      <c r="O31" s="17"/>
      <c r="P31" s="99"/>
      <c r="Q31" s="98"/>
    </row>
    <row r="32" spans="2:17" x14ac:dyDescent="0.3">
      <c r="B32" s="91"/>
      <c r="C32" s="92"/>
      <c r="D32" s="93"/>
      <c r="E32" s="17"/>
      <c r="F32" s="88"/>
      <c r="G32" s="89"/>
      <c r="H32" s="88"/>
      <c r="I32" s="90"/>
      <c r="J32" s="90"/>
      <c r="K32" s="82" t="str">
        <f>IFERROR(Table1[[#This Row],['# of Hours Worked per Year]]/Table1[[#This Row],['# of Weeks worked per Year]],"")</f>
        <v/>
      </c>
      <c r="L32" s="15" t="str">
        <f>IFERROR(Table1[[#This Row],[Yearly Wage
(Base wage without additional funding)]]/Table1[[#This Row],['# of Hours Worked per Year]],"")</f>
        <v/>
      </c>
      <c r="M32"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32" s="82" t="str">
        <f>IF(AND(Table1[[#This Row],['# of Hours worked per week]]="",Table1[[#This Row],[Hours/Week Calculation]]=""),"",IF(Table1[[#This Row],['# of Hours worked per week]]&gt;1,Table1[[#This Row],['# of Hours worked per week]],Table1[[#This Row],[Hours/Week Calculation]]))</f>
        <v/>
      </c>
      <c r="O32" s="17"/>
      <c r="P32" s="99"/>
      <c r="Q32" s="98"/>
    </row>
    <row r="33" spans="2:17" x14ac:dyDescent="0.3">
      <c r="B33" s="91"/>
      <c r="C33" s="92"/>
      <c r="D33" s="93"/>
      <c r="E33" s="17"/>
      <c r="F33" s="88"/>
      <c r="G33" s="89"/>
      <c r="H33" s="88"/>
      <c r="I33" s="90"/>
      <c r="J33" s="90"/>
      <c r="K33" s="82" t="str">
        <f>IFERROR(Table1[[#This Row],['# of Hours Worked per Year]]/Table1[[#This Row],['# of Weeks worked per Year]],"")</f>
        <v/>
      </c>
      <c r="L33" s="15" t="str">
        <f>IFERROR(Table1[[#This Row],[Yearly Wage
(Base wage without additional funding)]]/Table1[[#This Row],['# of Hours Worked per Year]],"")</f>
        <v/>
      </c>
      <c r="M33"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33" s="82" t="str">
        <f>IF(AND(Table1[[#This Row],['# of Hours worked per week]]="",Table1[[#This Row],[Hours/Week Calculation]]=""),"",IF(Table1[[#This Row],['# of Hours worked per week]]&gt;1,Table1[[#This Row],['# of Hours worked per week]],Table1[[#This Row],[Hours/Week Calculation]]))</f>
        <v/>
      </c>
      <c r="O33" s="17"/>
      <c r="P33" s="99"/>
      <c r="Q33" s="98"/>
    </row>
    <row r="34" spans="2:17" x14ac:dyDescent="0.3">
      <c r="B34" s="91"/>
      <c r="C34" s="92"/>
      <c r="D34" s="93"/>
      <c r="E34" s="17"/>
      <c r="F34" s="88"/>
      <c r="G34" s="89"/>
      <c r="H34" s="88"/>
      <c r="I34" s="90"/>
      <c r="J34" s="90"/>
      <c r="K34" s="82" t="str">
        <f>IFERROR(Table1[[#This Row],['# of Hours Worked per Year]]/Table1[[#This Row],['# of Weeks worked per Year]],"")</f>
        <v/>
      </c>
      <c r="L34" s="15" t="str">
        <f>IFERROR(Table1[[#This Row],[Yearly Wage
(Base wage without additional funding)]]/Table1[[#This Row],['# of Hours Worked per Year]],"")</f>
        <v/>
      </c>
      <c r="M34"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34" s="82" t="str">
        <f>IF(AND(Table1[[#This Row],['# of Hours worked per week]]="",Table1[[#This Row],[Hours/Week Calculation]]=""),"",IF(Table1[[#This Row],['# of Hours worked per week]]&gt;1,Table1[[#This Row],['# of Hours worked per week]],Table1[[#This Row],[Hours/Week Calculation]]))</f>
        <v/>
      </c>
      <c r="O34" s="17"/>
      <c r="P34" s="99"/>
      <c r="Q34" s="98"/>
    </row>
    <row r="35" spans="2:17" x14ac:dyDescent="0.3">
      <c r="B35" s="91"/>
      <c r="C35" s="92"/>
      <c r="D35" s="93"/>
      <c r="E35" s="17"/>
      <c r="F35" s="88"/>
      <c r="G35" s="89"/>
      <c r="H35" s="88"/>
      <c r="I35" s="90"/>
      <c r="J35" s="90"/>
      <c r="K35" s="82" t="str">
        <f>IFERROR(Table1[[#This Row],['# of Hours Worked per Year]]/Table1[[#This Row],['# of Weeks worked per Year]],"")</f>
        <v/>
      </c>
      <c r="L35" s="15" t="str">
        <f>IFERROR(Table1[[#This Row],[Yearly Wage
(Base wage without additional funding)]]/Table1[[#This Row],['# of Hours Worked per Year]],"")</f>
        <v/>
      </c>
      <c r="M35"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35" s="82" t="str">
        <f>IF(AND(Table1[[#This Row],['# of Hours worked per week]]="",Table1[[#This Row],[Hours/Week Calculation]]=""),"",IF(Table1[[#This Row],['# of Hours worked per week]]&gt;1,Table1[[#This Row],['# of Hours worked per week]],Table1[[#This Row],[Hours/Week Calculation]]))</f>
        <v/>
      </c>
      <c r="O35" s="17"/>
      <c r="P35" s="99"/>
      <c r="Q35" s="98"/>
    </row>
    <row r="36" spans="2:17" x14ac:dyDescent="0.3">
      <c r="B36" s="91"/>
      <c r="C36" s="92"/>
      <c r="D36" s="93"/>
      <c r="E36" s="17"/>
      <c r="F36" s="88"/>
      <c r="G36" s="89"/>
      <c r="H36" s="88"/>
      <c r="I36" s="90"/>
      <c r="J36" s="90"/>
      <c r="K36" s="82" t="str">
        <f>IFERROR(Table1[[#This Row],['# of Hours Worked per Year]]/Table1[[#This Row],['# of Weeks worked per Year]],"")</f>
        <v/>
      </c>
      <c r="L36" s="15" t="str">
        <f>IFERROR(Table1[[#This Row],[Yearly Wage
(Base wage without additional funding)]]/Table1[[#This Row],['# of Hours Worked per Year]],"")</f>
        <v/>
      </c>
      <c r="M36"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36" s="82" t="str">
        <f>IF(AND(Table1[[#This Row],['# of Hours worked per week]]="",Table1[[#This Row],[Hours/Week Calculation]]=""),"",IF(Table1[[#This Row],['# of Hours worked per week]]&gt;1,Table1[[#This Row],['# of Hours worked per week]],Table1[[#This Row],[Hours/Week Calculation]]))</f>
        <v/>
      </c>
      <c r="O36" s="17"/>
      <c r="P36" s="99"/>
      <c r="Q36" s="98"/>
    </row>
    <row r="37" spans="2:17" x14ac:dyDescent="0.3">
      <c r="B37" s="91"/>
      <c r="C37" s="92"/>
      <c r="D37" s="93"/>
      <c r="E37" s="17"/>
      <c r="F37" s="88"/>
      <c r="G37" s="89"/>
      <c r="H37" s="88"/>
      <c r="I37" s="90"/>
      <c r="J37" s="90"/>
      <c r="K37" s="82" t="str">
        <f>IFERROR(Table1[[#This Row],['# of Hours Worked per Year]]/Table1[[#This Row],['# of Weeks worked per Year]],"")</f>
        <v/>
      </c>
      <c r="L37" s="15" t="str">
        <f>IFERROR(Table1[[#This Row],[Yearly Wage
(Base wage without additional funding)]]/Table1[[#This Row],['# of Hours Worked per Year]],"")</f>
        <v/>
      </c>
      <c r="M37"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37" s="82" t="str">
        <f>IF(AND(Table1[[#This Row],['# of Hours worked per week]]="",Table1[[#This Row],[Hours/Week Calculation]]=""),"",IF(Table1[[#This Row],['# of Hours worked per week]]&gt;1,Table1[[#This Row],['# of Hours worked per week]],Table1[[#This Row],[Hours/Week Calculation]]))</f>
        <v/>
      </c>
      <c r="O37" s="17"/>
      <c r="P37" s="99"/>
      <c r="Q37" s="98"/>
    </row>
    <row r="38" spans="2:17" x14ac:dyDescent="0.3">
      <c r="B38" s="91"/>
      <c r="C38" s="92"/>
      <c r="D38" s="93"/>
      <c r="E38" s="17"/>
      <c r="F38" s="88"/>
      <c r="G38" s="89"/>
      <c r="H38" s="88"/>
      <c r="I38" s="90"/>
      <c r="J38" s="90"/>
      <c r="K38" s="82" t="str">
        <f>IFERROR(Table1[[#This Row],['# of Hours Worked per Year]]/Table1[[#This Row],['# of Weeks worked per Year]],"")</f>
        <v/>
      </c>
      <c r="L38" s="15" t="str">
        <f>IFERROR(Table1[[#This Row],[Yearly Wage
(Base wage without additional funding)]]/Table1[[#This Row],['# of Hours Worked per Year]],"")</f>
        <v/>
      </c>
      <c r="M38"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38" s="82" t="str">
        <f>IF(AND(Table1[[#This Row],['# of Hours worked per week]]="",Table1[[#This Row],[Hours/Week Calculation]]=""),"",IF(Table1[[#This Row],['# of Hours worked per week]]&gt;1,Table1[[#This Row],['# of Hours worked per week]],Table1[[#This Row],[Hours/Week Calculation]]))</f>
        <v/>
      </c>
      <c r="O38" s="17"/>
      <c r="P38" s="99"/>
      <c r="Q38" s="98"/>
    </row>
    <row r="39" spans="2:17" x14ac:dyDescent="0.3">
      <c r="B39" s="91"/>
      <c r="C39" s="92"/>
      <c r="D39" s="93"/>
      <c r="E39" s="17"/>
      <c r="F39" s="88"/>
      <c r="G39" s="89"/>
      <c r="H39" s="88"/>
      <c r="I39" s="90"/>
      <c r="J39" s="90"/>
      <c r="K39" s="82" t="str">
        <f>IFERROR(Table1[[#This Row],['# of Hours Worked per Year]]/Table1[[#This Row],['# of Weeks worked per Year]],"")</f>
        <v/>
      </c>
      <c r="L39" s="15" t="str">
        <f>IFERROR(Table1[[#This Row],[Yearly Wage
(Base wage without additional funding)]]/Table1[[#This Row],['# of Hours Worked per Year]],"")</f>
        <v/>
      </c>
      <c r="M39"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39" s="82" t="str">
        <f>IF(AND(Table1[[#This Row],['# of Hours worked per week]]="",Table1[[#This Row],[Hours/Week Calculation]]=""),"",IF(Table1[[#This Row],['# of Hours worked per week]]&gt;1,Table1[[#This Row],['# of Hours worked per week]],Table1[[#This Row],[Hours/Week Calculation]]))</f>
        <v/>
      </c>
      <c r="O39" s="17"/>
      <c r="P39" s="99"/>
      <c r="Q39" s="98"/>
    </row>
    <row r="40" spans="2:17" x14ac:dyDescent="0.3">
      <c r="B40" s="91"/>
      <c r="C40" s="92"/>
      <c r="D40" s="93"/>
      <c r="E40" s="17"/>
      <c r="F40" s="88"/>
      <c r="G40" s="89"/>
      <c r="H40" s="88"/>
      <c r="I40" s="90"/>
      <c r="J40" s="90"/>
      <c r="K40" s="82" t="str">
        <f>IFERROR(Table1[[#This Row],['# of Hours Worked per Year]]/Table1[[#This Row],['# of Weeks worked per Year]],"")</f>
        <v/>
      </c>
      <c r="L40" s="15" t="str">
        <f>IFERROR(Table1[[#This Row],[Yearly Wage
(Base wage without additional funding)]]/Table1[[#This Row],['# of Hours Worked per Year]],"")</f>
        <v/>
      </c>
      <c r="M40"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40" s="82" t="str">
        <f>IF(AND(Table1[[#This Row],['# of Hours worked per week]]="",Table1[[#This Row],[Hours/Week Calculation]]=""),"",IF(Table1[[#This Row],['# of Hours worked per week]]&gt;1,Table1[[#This Row],['# of Hours worked per week]],Table1[[#This Row],[Hours/Week Calculation]]))</f>
        <v/>
      </c>
      <c r="O40" s="17"/>
      <c r="P40" s="99"/>
      <c r="Q40" s="98"/>
    </row>
    <row r="41" spans="2:17" x14ac:dyDescent="0.3">
      <c r="B41" s="91"/>
      <c r="C41" s="92"/>
      <c r="D41" s="93"/>
      <c r="E41" s="17"/>
      <c r="F41" s="88"/>
      <c r="G41" s="89"/>
      <c r="H41" s="88"/>
      <c r="I41" s="90"/>
      <c r="J41" s="90"/>
      <c r="K41" s="82" t="str">
        <f>IFERROR(Table1[[#This Row],['# of Hours Worked per Year]]/Table1[[#This Row],['# of Weeks worked per Year]],"")</f>
        <v/>
      </c>
      <c r="L41" s="15" t="str">
        <f>IFERROR(Table1[[#This Row],[Yearly Wage
(Base wage without additional funding)]]/Table1[[#This Row],['# of Hours Worked per Year]],"")</f>
        <v/>
      </c>
      <c r="M41"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41" s="82" t="str">
        <f>IF(AND(Table1[[#This Row],['# of Hours worked per week]]="",Table1[[#This Row],[Hours/Week Calculation]]=""),"",IF(Table1[[#This Row],['# of Hours worked per week]]&gt;1,Table1[[#This Row],['# of Hours worked per week]],Table1[[#This Row],[Hours/Week Calculation]]))</f>
        <v/>
      </c>
      <c r="O41" s="17"/>
      <c r="P41" s="99"/>
      <c r="Q41" s="98"/>
    </row>
    <row r="42" spans="2:17" x14ac:dyDescent="0.3">
      <c r="B42" s="91"/>
      <c r="C42" s="92"/>
      <c r="D42" s="93"/>
      <c r="E42" s="17"/>
      <c r="F42" s="88"/>
      <c r="G42" s="89"/>
      <c r="H42" s="88"/>
      <c r="I42" s="90"/>
      <c r="J42" s="90"/>
      <c r="K42" s="82" t="str">
        <f>IFERROR(Table1[[#This Row],['# of Hours Worked per Year]]/Table1[[#This Row],['# of Weeks worked per Year]],"")</f>
        <v/>
      </c>
      <c r="L42" s="15" t="str">
        <f>IFERROR(Table1[[#This Row],[Yearly Wage
(Base wage without additional funding)]]/Table1[[#This Row],['# of Hours Worked per Year]],"")</f>
        <v/>
      </c>
      <c r="M42"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42" s="82" t="str">
        <f>IF(AND(Table1[[#This Row],['# of Hours worked per week]]="",Table1[[#This Row],[Hours/Week Calculation]]=""),"",IF(Table1[[#This Row],['# of Hours worked per week]]&gt;1,Table1[[#This Row],['# of Hours worked per week]],Table1[[#This Row],[Hours/Week Calculation]]))</f>
        <v/>
      </c>
      <c r="O42" s="17"/>
      <c r="P42" s="99"/>
      <c r="Q42" s="98"/>
    </row>
    <row r="43" spans="2:17" x14ac:dyDescent="0.3">
      <c r="B43" s="91"/>
      <c r="C43" s="92"/>
      <c r="D43" s="93"/>
      <c r="E43" s="17"/>
      <c r="F43" s="88"/>
      <c r="G43" s="89"/>
      <c r="H43" s="88"/>
      <c r="I43" s="90"/>
      <c r="J43" s="90"/>
      <c r="K43" s="82" t="str">
        <f>IFERROR(Table1[[#This Row],['# of Hours Worked per Year]]/Table1[[#This Row],['# of Weeks worked per Year]],"")</f>
        <v/>
      </c>
      <c r="L43" s="15" t="str">
        <f>IFERROR(Table1[[#This Row],[Yearly Wage
(Base wage without additional funding)]]/Table1[[#This Row],['# of Hours Worked per Year]],"")</f>
        <v/>
      </c>
      <c r="M43"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43" s="82" t="str">
        <f>IF(AND(Table1[[#This Row],['# of Hours worked per week]]="",Table1[[#This Row],[Hours/Week Calculation]]=""),"",IF(Table1[[#This Row],['# of Hours worked per week]]&gt;1,Table1[[#This Row],['# of Hours worked per week]],Table1[[#This Row],[Hours/Week Calculation]]))</f>
        <v/>
      </c>
      <c r="O43" s="17"/>
      <c r="P43" s="99"/>
      <c r="Q43" s="98"/>
    </row>
    <row r="44" spans="2:17" x14ac:dyDescent="0.3">
      <c r="B44" s="91"/>
      <c r="C44" s="92"/>
      <c r="D44" s="93"/>
      <c r="E44" s="17"/>
      <c r="F44" s="88"/>
      <c r="G44" s="89"/>
      <c r="H44" s="88"/>
      <c r="I44" s="90"/>
      <c r="J44" s="90"/>
      <c r="K44" s="82" t="str">
        <f>IFERROR(Table1[[#This Row],['# of Hours Worked per Year]]/Table1[[#This Row],['# of Weeks worked per Year]],"")</f>
        <v/>
      </c>
      <c r="L44" s="15" t="str">
        <f>IFERROR(Table1[[#This Row],[Yearly Wage
(Base wage without additional funding)]]/Table1[[#This Row],['# of Hours Worked per Year]],"")</f>
        <v/>
      </c>
      <c r="M44"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44" s="82" t="str">
        <f>IF(AND(Table1[[#This Row],['# of Hours worked per week]]="",Table1[[#This Row],[Hours/Week Calculation]]=""),"",IF(Table1[[#This Row],['# of Hours worked per week]]&gt;1,Table1[[#This Row],['# of Hours worked per week]],Table1[[#This Row],[Hours/Week Calculation]]))</f>
        <v/>
      </c>
      <c r="O44" s="17"/>
      <c r="P44" s="99"/>
      <c r="Q44" s="98"/>
    </row>
    <row r="45" spans="2:17" x14ac:dyDescent="0.3">
      <c r="B45" s="91"/>
      <c r="C45" s="92"/>
      <c r="D45" s="93"/>
      <c r="E45" s="17"/>
      <c r="F45" s="88"/>
      <c r="G45" s="89"/>
      <c r="H45" s="88"/>
      <c r="I45" s="90"/>
      <c r="J45" s="90"/>
      <c r="K45" s="82" t="str">
        <f>IFERROR(Table1[[#This Row],['# of Hours Worked per Year]]/Table1[[#This Row],['# of Weeks worked per Year]],"")</f>
        <v/>
      </c>
      <c r="L45" s="15" t="str">
        <f>IFERROR(Table1[[#This Row],[Yearly Wage
(Base wage without additional funding)]]/Table1[[#This Row],['# of Hours Worked per Year]],"")</f>
        <v/>
      </c>
      <c r="M45"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45" s="82" t="str">
        <f>IF(AND(Table1[[#This Row],['# of Hours worked per week]]="",Table1[[#This Row],[Hours/Week Calculation]]=""),"",IF(Table1[[#This Row],['# of Hours worked per week]]&gt;1,Table1[[#This Row],['# of Hours worked per week]],Table1[[#This Row],[Hours/Week Calculation]]))</f>
        <v/>
      </c>
      <c r="O45" s="17"/>
      <c r="P45" s="99"/>
      <c r="Q45" s="98"/>
    </row>
    <row r="46" spans="2:17" x14ac:dyDescent="0.3">
      <c r="B46" s="91"/>
      <c r="C46" s="92"/>
      <c r="D46" s="93"/>
      <c r="E46" s="17"/>
      <c r="F46" s="88"/>
      <c r="G46" s="89"/>
      <c r="H46" s="88"/>
      <c r="I46" s="90"/>
      <c r="J46" s="90"/>
      <c r="K46" s="82" t="str">
        <f>IFERROR(Table1[[#This Row],['# of Hours Worked per Year]]/Table1[[#This Row],['# of Weeks worked per Year]],"")</f>
        <v/>
      </c>
      <c r="L46" s="15" t="str">
        <f>IFERROR(Table1[[#This Row],[Yearly Wage
(Base wage without additional funding)]]/Table1[[#This Row],['# of Hours Worked per Year]],"")</f>
        <v/>
      </c>
      <c r="M46"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46" s="82" t="str">
        <f>IF(AND(Table1[[#This Row],['# of Hours worked per week]]="",Table1[[#This Row],[Hours/Week Calculation]]=""),"",IF(Table1[[#This Row],['# of Hours worked per week]]&gt;1,Table1[[#This Row],['# of Hours worked per week]],Table1[[#This Row],[Hours/Week Calculation]]))</f>
        <v/>
      </c>
      <c r="O46" s="17"/>
      <c r="P46" s="99"/>
      <c r="Q46" s="98"/>
    </row>
    <row r="47" spans="2:17" x14ac:dyDescent="0.3">
      <c r="B47" s="91"/>
      <c r="C47" s="92"/>
      <c r="D47" s="93"/>
      <c r="E47" s="17"/>
      <c r="F47" s="88"/>
      <c r="G47" s="89"/>
      <c r="H47" s="88"/>
      <c r="I47" s="90"/>
      <c r="J47" s="90"/>
      <c r="K47" s="82" t="str">
        <f>IFERROR(Table1[[#This Row],['# of Hours Worked per Year]]/Table1[[#This Row],['# of Weeks worked per Year]],"")</f>
        <v/>
      </c>
      <c r="L47" s="15" t="str">
        <f>IFERROR(Table1[[#This Row],[Yearly Wage
(Base wage without additional funding)]]/Table1[[#This Row],['# of Hours Worked per Year]],"")</f>
        <v/>
      </c>
      <c r="M47"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47" s="82" t="str">
        <f>IF(AND(Table1[[#This Row],['# of Hours worked per week]]="",Table1[[#This Row],[Hours/Week Calculation]]=""),"",IF(Table1[[#This Row],['# of Hours worked per week]]&gt;1,Table1[[#This Row],['# of Hours worked per week]],Table1[[#This Row],[Hours/Week Calculation]]))</f>
        <v/>
      </c>
      <c r="O47" s="17"/>
      <c r="P47" s="99"/>
      <c r="Q47" s="98"/>
    </row>
    <row r="48" spans="2:17" x14ac:dyDescent="0.3">
      <c r="B48" s="91"/>
      <c r="C48" s="92"/>
      <c r="D48" s="93"/>
      <c r="E48" s="17"/>
      <c r="F48" s="88"/>
      <c r="G48" s="89"/>
      <c r="H48" s="88"/>
      <c r="I48" s="90"/>
      <c r="J48" s="90"/>
      <c r="K48" s="82" t="str">
        <f>IFERROR(Table1[[#This Row],['# of Hours Worked per Year]]/Table1[[#This Row],['# of Weeks worked per Year]],"")</f>
        <v/>
      </c>
      <c r="L48" s="15" t="str">
        <f>IFERROR(Table1[[#This Row],[Yearly Wage
(Base wage without additional funding)]]/Table1[[#This Row],['# of Hours Worked per Year]],"")</f>
        <v/>
      </c>
      <c r="M48"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48" s="82" t="str">
        <f>IF(AND(Table1[[#This Row],['# of Hours worked per week]]="",Table1[[#This Row],[Hours/Week Calculation]]=""),"",IF(Table1[[#This Row],['# of Hours worked per week]]&gt;1,Table1[[#This Row],['# of Hours worked per week]],Table1[[#This Row],[Hours/Week Calculation]]))</f>
        <v/>
      </c>
      <c r="O48" s="17"/>
      <c r="P48" s="99"/>
      <c r="Q48" s="98"/>
    </row>
    <row r="49" spans="2:17" x14ac:dyDescent="0.3">
      <c r="B49" s="91"/>
      <c r="C49" s="92"/>
      <c r="D49" s="93"/>
      <c r="E49" s="17"/>
      <c r="F49" s="88"/>
      <c r="G49" s="89"/>
      <c r="H49" s="88"/>
      <c r="I49" s="90"/>
      <c r="J49" s="90"/>
      <c r="K49" s="82" t="str">
        <f>IFERROR(Table1[[#This Row],['# of Hours Worked per Year]]/Table1[[#This Row],['# of Weeks worked per Year]],"")</f>
        <v/>
      </c>
      <c r="L49" s="15" t="str">
        <f>IFERROR(Table1[[#This Row],[Yearly Wage
(Base wage without additional funding)]]/Table1[[#This Row],['# of Hours Worked per Year]],"")</f>
        <v/>
      </c>
      <c r="M49"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49" s="82" t="str">
        <f>IF(AND(Table1[[#This Row],['# of Hours worked per week]]="",Table1[[#This Row],[Hours/Week Calculation]]=""),"",IF(Table1[[#This Row],['# of Hours worked per week]]&gt;1,Table1[[#This Row],['# of Hours worked per week]],Table1[[#This Row],[Hours/Week Calculation]]))</f>
        <v/>
      </c>
      <c r="O49" s="17"/>
      <c r="P49" s="99"/>
      <c r="Q49" s="98"/>
    </row>
    <row r="50" spans="2:17" x14ac:dyDescent="0.3">
      <c r="B50" s="91"/>
      <c r="C50" s="92"/>
      <c r="D50" s="93"/>
      <c r="E50" s="17"/>
      <c r="F50" s="88"/>
      <c r="G50" s="89"/>
      <c r="H50" s="88"/>
      <c r="I50" s="90"/>
      <c r="J50" s="90"/>
      <c r="K50" s="82" t="str">
        <f>IFERROR(Table1[[#This Row],['# of Hours Worked per Year]]/Table1[[#This Row],['# of Weeks worked per Year]],"")</f>
        <v/>
      </c>
      <c r="L50" s="15" t="str">
        <f>IFERROR(Table1[[#This Row],[Yearly Wage
(Base wage without additional funding)]]/Table1[[#This Row],['# of Hours Worked per Year]],"")</f>
        <v/>
      </c>
      <c r="M50"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50" s="82" t="str">
        <f>IF(AND(Table1[[#This Row],['# of Hours worked per week]]="",Table1[[#This Row],[Hours/Week Calculation]]=""),"",IF(Table1[[#This Row],['# of Hours worked per week]]&gt;1,Table1[[#This Row],['# of Hours worked per week]],Table1[[#This Row],[Hours/Week Calculation]]))</f>
        <v/>
      </c>
      <c r="O50" s="17"/>
      <c r="P50" s="99"/>
      <c r="Q50" s="98"/>
    </row>
    <row r="51" spans="2:17" x14ac:dyDescent="0.3">
      <c r="B51" s="91"/>
      <c r="C51" s="92"/>
      <c r="D51" s="93"/>
      <c r="E51" s="17"/>
      <c r="F51" s="88"/>
      <c r="G51" s="89"/>
      <c r="H51" s="88"/>
      <c r="I51" s="90"/>
      <c r="J51" s="90"/>
      <c r="K51" s="82" t="str">
        <f>IFERROR(Table1[[#This Row],['# of Hours Worked per Year]]/Table1[[#This Row],['# of Weeks worked per Year]],"")</f>
        <v/>
      </c>
      <c r="L51" s="15" t="str">
        <f>IFERROR(Table1[[#This Row],[Yearly Wage
(Base wage without additional funding)]]/Table1[[#This Row],['# of Hours Worked per Year]],"")</f>
        <v/>
      </c>
      <c r="M51"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51" s="82" t="str">
        <f>IF(AND(Table1[[#This Row],['# of Hours worked per week]]="",Table1[[#This Row],[Hours/Week Calculation]]=""),"",IF(Table1[[#This Row],['# of Hours worked per week]]&gt;1,Table1[[#This Row],['# of Hours worked per week]],Table1[[#This Row],[Hours/Week Calculation]]))</f>
        <v/>
      </c>
      <c r="O51" s="17"/>
      <c r="P51" s="99"/>
      <c r="Q51" s="98"/>
    </row>
    <row r="52" spans="2:17" x14ac:dyDescent="0.3">
      <c r="B52" s="91"/>
      <c r="C52" s="92"/>
      <c r="D52" s="93"/>
      <c r="E52" s="17"/>
      <c r="F52" s="88"/>
      <c r="G52" s="89"/>
      <c r="H52" s="88"/>
      <c r="I52" s="90"/>
      <c r="J52" s="90"/>
      <c r="K52" s="82" t="str">
        <f>IFERROR(Table1[[#This Row],['# of Hours Worked per Year]]/Table1[[#This Row],['# of Weeks worked per Year]],"")</f>
        <v/>
      </c>
      <c r="L52" s="15" t="str">
        <f>IFERROR(Table1[[#This Row],[Yearly Wage
(Base wage without additional funding)]]/Table1[[#This Row],['# of Hours Worked per Year]],"")</f>
        <v/>
      </c>
      <c r="M52"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52" s="82" t="str">
        <f>IF(AND(Table1[[#This Row],['# of Hours worked per week]]="",Table1[[#This Row],[Hours/Week Calculation]]=""),"",IF(Table1[[#This Row],['# of Hours worked per week]]&gt;1,Table1[[#This Row],['# of Hours worked per week]],Table1[[#This Row],[Hours/Week Calculation]]))</f>
        <v/>
      </c>
      <c r="O52" s="17"/>
      <c r="P52" s="99"/>
      <c r="Q52" s="98"/>
    </row>
    <row r="53" spans="2:17" x14ac:dyDescent="0.3">
      <c r="B53" s="91"/>
      <c r="C53" s="92"/>
      <c r="D53" s="93"/>
      <c r="E53" s="17"/>
      <c r="F53" s="88"/>
      <c r="G53" s="89"/>
      <c r="H53" s="88"/>
      <c r="I53" s="90"/>
      <c r="J53" s="90"/>
      <c r="K53" s="82" t="str">
        <f>IFERROR(Table1[[#This Row],['# of Hours Worked per Year]]/Table1[[#This Row],['# of Weeks worked per Year]],"")</f>
        <v/>
      </c>
      <c r="L53" s="15" t="str">
        <f>IFERROR(Table1[[#This Row],[Yearly Wage
(Base wage without additional funding)]]/Table1[[#This Row],['# of Hours Worked per Year]],"")</f>
        <v/>
      </c>
      <c r="M53"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53" s="82" t="str">
        <f>IF(AND(Table1[[#This Row],['# of Hours worked per week]]="",Table1[[#This Row],[Hours/Week Calculation]]=""),"",IF(Table1[[#This Row],['# of Hours worked per week]]&gt;1,Table1[[#This Row],['# of Hours worked per week]],Table1[[#This Row],[Hours/Week Calculation]]))</f>
        <v/>
      </c>
      <c r="O53" s="17"/>
      <c r="P53" s="99"/>
      <c r="Q53" s="98"/>
    </row>
    <row r="54" spans="2:17" x14ac:dyDescent="0.3">
      <c r="B54" s="91"/>
      <c r="C54" s="92"/>
      <c r="D54" s="93"/>
      <c r="E54" s="17"/>
      <c r="F54" s="88"/>
      <c r="G54" s="89"/>
      <c r="H54" s="88"/>
      <c r="I54" s="90"/>
      <c r="J54" s="90"/>
      <c r="K54" s="82" t="str">
        <f>IFERROR(Table1[[#This Row],['# of Hours Worked per Year]]/Table1[[#This Row],['# of Weeks worked per Year]],"")</f>
        <v/>
      </c>
      <c r="L54" s="15" t="str">
        <f>IFERROR(Table1[[#This Row],[Yearly Wage
(Base wage without additional funding)]]/Table1[[#This Row],['# of Hours Worked per Year]],"")</f>
        <v/>
      </c>
      <c r="M54"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54" s="82" t="str">
        <f>IF(AND(Table1[[#This Row],['# of Hours worked per week]]="",Table1[[#This Row],[Hours/Week Calculation]]=""),"",IF(Table1[[#This Row],['# of Hours worked per week]]&gt;1,Table1[[#This Row],['# of Hours worked per week]],Table1[[#This Row],[Hours/Week Calculation]]))</f>
        <v/>
      </c>
      <c r="O54" s="17"/>
      <c r="P54" s="99"/>
      <c r="Q54" s="98"/>
    </row>
    <row r="55" spans="2:17" x14ac:dyDescent="0.3">
      <c r="B55" s="91"/>
      <c r="C55" s="92"/>
      <c r="D55" s="93"/>
      <c r="E55" s="17"/>
      <c r="F55" s="88"/>
      <c r="G55" s="89"/>
      <c r="H55" s="88"/>
      <c r="I55" s="90"/>
      <c r="J55" s="90"/>
      <c r="K55" s="82" t="str">
        <f>IFERROR(Table1[[#This Row],['# of Hours Worked per Year]]/Table1[[#This Row],['# of Weeks worked per Year]],"")</f>
        <v/>
      </c>
      <c r="L55" s="15" t="str">
        <f>IFERROR(Table1[[#This Row],[Yearly Wage
(Base wage without additional funding)]]/Table1[[#This Row],['# of Hours Worked per Year]],"")</f>
        <v/>
      </c>
      <c r="M55"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55" s="82" t="str">
        <f>IF(AND(Table1[[#This Row],['# of Hours worked per week]]="",Table1[[#This Row],[Hours/Week Calculation]]=""),"",IF(Table1[[#This Row],['# of Hours worked per week]]&gt;1,Table1[[#This Row],['# of Hours worked per week]],Table1[[#This Row],[Hours/Week Calculation]]))</f>
        <v/>
      </c>
      <c r="O55" s="17"/>
      <c r="P55" s="99"/>
      <c r="Q55" s="98"/>
    </row>
    <row r="56" spans="2:17" x14ac:dyDescent="0.3">
      <c r="B56" s="91"/>
      <c r="C56" s="92"/>
      <c r="D56" s="93"/>
      <c r="E56" s="17"/>
      <c r="F56" s="88"/>
      <c r="G56" s="89"/>
      <c r="H56" s="88"/>
      <c r="I56" s="90"/>
      <c r="J56" s="90"/>
      <c r="K56" s="82" t="str">
        <f>IFERROR(Table1[[#This Row],['# of Hours Worked per Year]]/Table1[[#This Row],['# of Weeks worked per Year]],"")</f>
        <v/>
      </c>
      <c r="L56" s="15" t="str">
        <f>IFERROR(Table1[[#This Row],[Yearly Wage
(Base wage without additional funding)]]/Table1[[#This Row],['# of Hours Worked per Year]],"")</f>
        <v/>
      </c>
      <c r="M56"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56" s="82" t="str">
        <f>IF(AND(Table1[[#This Row],['# of Hours worked per week]]="",Table1[[#This Row],[Hours/Week Calculation]]=""),"",IF(Table1[[#This Row],['# of Hours worked per week]]&gt;1,Table1[[#This Row],['# of Hours worked per week]],Table1[[#This Row],[Hours/Week Calculation]]))</f>
        <v/>
      </c>
      <c r="O56" s="17"/>
      <c r="P56" s="99"/>
      <c r="Q56" s="98"/>
    </row>
    <row r="57" spans="2:17" x14ac:dyDescent="0.3">
      <c r="B57" s="91"/>
      <c r="C57" s="92"/>
      <c r="D57" s="93"/>
      <c r="E57" s="17"/>
      <c r="F57" s="88"/>
      <c r="G57" s="89"/>
      <c r="H57" s="88"/>
      <c r="I57" s="90"/>
      <c r="J57" s="90"/>
      <c r="K57" s="82" t="str">
        <f>IFERROR(Table1[[#This Row],['# of Hours Worked per Year]]/Table1[[#This Row],['# of Weeks worked per Year]],"")</f>
        <v/>
      </c>
      <c r="L57" s="15" t="str">
        <f>IFERROR(Table1[[#This Row],[Yearly Wage
(Base wage without additional funding)]]/Table1[[#This Row],['# of Hours Worked per Year]],"")</f>
        <v/>
      </c>
      <c r="M57"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57" s="82" t="str">
        <f>IF(AND(Table1[[#This Row],['# of Hours worked per week]]="",Table1[[#This Row],[Hours/Week Calculation]]=""),"",IF(Table1[[#This Row],['# of Hours worked per week]]&gt;1,Table1[[#This Row],['# of Hours worked per week]],Table1[[#This Row],[Hours/Week Calculation]]))</f>
        <v/>
      </c>
      <c r="O57" s="17"/>
      <c r="P57" s="99"/>
      <c r="Q57" s="98"/>
    </row>
    <row r="58" spans="2:17" x14ac:dyDescent="0.3">
      <c r="B58" s="91"/>
      <c r="C58" s="92"/>
      <c r="D58" s="93"/>
      <c r="E58" s="17"/>
      <c r="F58" s="88"/>
      <c r="G58" s="89"/>
      <c r="H58" s="88"/>
      <c r="I58" s="90"/>
      <c r="J58" s="90"/>
      <c r="K58" s="82" t="str">
        <f>IFERROR(Table1[[#This Row],['# of Hours Worked per Year]]/Table1[[#This Row],['# of Weeks worked per Year]],"")</f>
        <v/>
      </c>
      <c r="L58" s="15" t="str">
        <f>IFERROR(Table1[[#This Row],[Yearly Wage
(Base wage without additional funding)]]/Table1[[#This Row],['# of Hours Worked per Year]],"")</f>
        <v/>
      </c>
      <c r="M58"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58" s="82" t="str">
        <f>IF(AND(Table1[[#This Row],['# of Hours worked per week]]="",Table1[[#This Row],[Hours/Week Calculation]]=""),"",IF(Table1[[#This Row],['# of Hours worked per week]]&gt;1,Table1[[#This Row],['# of Hours worked per week]],Table1[[#This Row],[Hours/Week Calculation]]))</f>
        <v/>
      </c>
      <c r="O58" s="17"/>
      <c r="P58" s="99"/>
      <c r="Q58" s="98"/>
    </row>
    <row r="59" spans="2:17" x14ac:dyDescent="0.3">
      <c r="B59" s="91"/>
      <c r="C59" s="92"/>
      <c r="D59" s="93"/>
      <c r="E59" s="17"/>
      <c r="F59" s="88"/>
      <c r="G59" s="89"/>
      <c r="H59" s="88"/>
      <c r="I59" s="90"/>
      <c r="J59" s="90"/>
      <c r="K59" s="82" t="str">
        <f>IFERROR(Table1[[#This Row],['# of Hours Worked per Year]]/Table1[[#This Row],['# of Weeks worked per Year]],"")</f>
        <v/>
      </c>
      <c r="L59" s="15" t="str">
        <f>IFERROR(Table1[[#This Row],[Yearly Wage
(Base wage without additional funding)]]/Table1[[#This Row],['# of Hours Worked per Year]],"")</f>
        <v/>
      </c>
      <c r="M59"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59" s="82" t="str">
        <f>IF(AND(Table1[[#This Row],['# of Hours worked per week]]="",Table1[[#This Row],[Hours/Week Calculation]]=""),"",IF(Table1[[#This Row],['# of Hours worked per week]]&gt;1,Table1[[#This Row],['# of Hours worked per week]],Table1[[#This Row],[Hours/Week Calculation]]))</f>
        <v/>
      </c>
      <c r="O59" s="17"/>
      <c r="P59" s="99"/>
      <c r="Q59" s="98"/>
    </row>
    <row r="60" spans="2:17" x14ac:dyDescent="0.3">
      <c r="B60" s="91"/>
      <c r="C60" s="92"/>
      <c r="D60" s="93"/>
      <c r="E60" s="17"/>
      <c r="F60" s="88"/>
      <c r="G60" s="89"/>
      <c r="H60" s="88"/>
      <c r="I60" s="90"/>
      <c r="J60" s="90"/>
      <c r="K60" s="82" t="str">
        <f>IFERROR(Table1[[#This Row],['# of Hours Worked per Year]]/Table1[[#This Row],['# of Weeks worked per Year]],"")</f>
        <v/>
      </c>
      <c r="L60" s="15" t="str">
        <f>IFERROR(Table1[[#This Row],[Yearly Wage
(Base wage without additional funding)]]/Table1[[#This Row],['# of Hours Worked per Year]],"")</f>
        <v/>
      </c>
      <c r="M60"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60" s="82" t="str">
        <f>IF(AND(Table1[[#This Row],['# of Hours worked per week]]="",Table1[[#This Row],[Hours/Week Calculation]]=""),"",IF(Table1[[#This Row],['# of Hours worked per week]]&gt;1,Table1[[#This Row],['# of Hours worked per week]],Table1[[#This Row],[Hours/Week Calculation]]))</f>
        <v/>
      </c>
      <c r="O60" s="17"/>
      <c r="P60" s="99"/>
      <c r="Q60" s="98"/>
    </row>
    <row r="61" spans="2:17" x14ac:dyDescent="0.3">
      <c r="B61" s="91"/>
      <c r="C61" s="92"/>
      <c r="D61" s="93"/>
      <c r="E61" s="17"/>
      <c r="F61" s="88"/>
      <c r="G61" s="89"/>
      <c r="H61" s="88"/>
      <c r="I61" s="90"/>
      <c r="J61" s="90"/>
      <c r="K61" s="82" t="str">
        <f>IFERROR(Table1[[#This Row],['# of Hours Worked per Year]]/Table1[[#This Row],['# of Weeks worked per Year]],"")</f>
        <v/>
      </c>
      <c r="L61" s="15" t="str">
        <f>IFERROR(Table1[[#This Row],[Yearly Wage
(Base wage without additional funding)]]/Table1[[#This Row],['# of Hours Worked per Year]],"")</f>
        <v/>
      </c>
      <c r="M61"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61" s="82" t="str">
        <f>IF(AND(Table1[[#This Row],['# of Hours worked per week]]="",Table1[[#This Row],[Hours/Week Calculation]]=""),"",IF(Table1[[#This Row],['# of Hours worked per week]]&gt;1,Table1[[#This Row],['# of Hours worked per week]],Table1[[#This Row],[Hours/Week Calculation]]))</f>
        <v/>
      </c>
      <c r="O61" s="17"/>
      <c r="P61" s="99"/>
      <c r="Q61" s="98"/>
    </row>
    <row r="62" spans="2:17" x14ac:dyDescent="0.3">
      <c r="B62" s="91"/>
      <c r="C62" s="92"/>
      <c r="D62" s="93"/>
      <c r="E62" s="17"/>
      <c r="F62" s="88"/>
      <c r="G62" s="89"/>
      <c r="H62" s="88"/>
      <c r="I62" s="90"/>
      <c r="J62" s="90"/>
      <c r="K62" s="82" t="str">
        <f>IFERROR(Table1[[#This Row],['# of Hours Worked per Year]]/Table1[[#This Row],['# of Weeks worked per Year]],"")</f>
        <v/>
      </c>
      <c r="L62" s="15" t="str">
        <f>IFERROR(Table1[[#This Row],[Yearly Wage
(Base wage without additional funding)]]/Table1[[#This Row],['# of Hours Worked per Year]],"")</f>
        <v/>
      </c>
      <c r="M62"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62" s="82" t="str">
        <f>IF(AND(Table1[[#This Row],['# of Hours worked per week]]="",Table1[[#This Row],[Hours/Week Calculation]]=""),"",IF(Table1[[#This Row],['# of Hours worked per week]]&gt;1,Table1[[#This Row],['# of Hours worked per week]],Table1[[#This Row],[Hours/Week Calculation]]))</f>
        <v/>
      </c>
      <c r="O62" s="17"/>
      <c r="P62" s="99"/>
      <c r="Q62" s="98"/>
    </row>
    <row r="63" spans="2:17" x14ac:dyDescent="0.3">
      <c r="B63" s="91"/>
      <c r="C63" s="92"/>
      <c r="D63" s="93"/>
      <c r="E63" s="17"/>
      <c r="F63" s="88"/>
      <c r="G63" s="89"/>
      <c r="H63" s="88"/>
      <c r="I63" s="90"/>
      <c r="J63" s="90"/>
      <c r="K63" s="82" t="str">
        <f>IFERROR(Table1[[#This Row],['# of Hours Worked per Year]]/Table1[[#This Row],['# of Weeks worked per Year]],"")</f>
        <v/>
      </c>
      <c r="L63" s="15" t="str">
        <f>IFERROR(Table1[[#This Row],[Yearly Wage
(Base wage without additional funding)]]/Table1[[#This Row],['# of Hours Worked per Year]],"")</f>
        <v/>
      </c>
      <c r="M63"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63" s="82" t="str">
        <f>IF(AND(Table1[[#This Row],['# of Hours worked per week]]="",Table1[[#This Row],[Hours/Week Calculation]]=""),"",IF(Table1[[#This Row],['# of Hours worked per week]]&gt;1,Table1[[#This Row],['# of Hours worked per week]],Table1[[#This Row],[Hours/Week Calculation]]))</f>
        <v/>
      </c>
      <c r="O63" s="17"/>
      <c r="P63" s="99"/>
      <c r="Q63" s="98"/>
    </row>
    <row r="64" spans="2:17" x14ac:dyDescent="0.3">
      <c r="B64" s="91"/>
      <c r="C64" s="92"/>
      <c r="D64" s="93"/>
      <c r="E64" s="17"/>
      <c r="F64" s="88"/>
      <c r="G64" s="89"/>
      <c r="H64" s="88"/>
      <c r="I64" s="90"/>
      <c r="J64" s="90"/>
      <c r="K64" s="82" t="str">
        <f>IFERROR(Table1[[#This Row],['# of Hours Worked per Year]]/Table1[[#This Row],['# of Weeks worked per Year]],"")</f>
        <v/>
      </c>
      <c r="L64" s="15" t="str">
        <f>IFERROR(Table1[[#This Row],[Yearly Wage
(Base wage without additional funding)]]/Table1[[#This Row],['# of Hours Worked per Year]],"")</f>
        <v/>
      </c>
      <c r="M64"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64" s="82" t="str">
        <f>IF(AND(Table1[[#This Row],['# of Hours worked per week]]="",Table1[[#This Row],[Hours/Week Calculation]]=""),"",IF(Table1[[#This Row],['# of Hours worked per week]]&gt;1,Table1[[#This Row],['# of Hours worked per week]],Table1[[#This Row],[Hours/Week Calculation]]))</f>
        <v/>
      </c>
      <c r="O64" s="17"/>
      <c r="P64" s="99"/>
      <c r="Q64" s="98"/>
    </row>
    <row r="65" spans="2:17" x14ac:dyDescent="0.3">
      <c r="B65" s="91"/>
      <c r="C65" s="92"/>
      <c r="D65" s="93"/>
      <c r="E65" s="17"/>
      <c r="F65" s="88"/>
      <c r="G65" s="89"/>
      <c r="H65" s="88"/>
      <c r="I65" s="90"/>
      <c r="J65" s="90"/>
      <c r="K65" s="82" t="str">
        <f>IFERROR(Table1[[#This Row],['# of Hours Worked per Year]]/Table1[[#This Row],['# of Weeks worked per Year]],"")</f>
        <v/>
      </c>
      <c r="L65" s="15" t="str">
        <f>IFERROR(Table1[[#This Row],[Yearly Wage
(Base wage without additional funding)]]/Table1[[#This Row],['# of Hours Worked per Year]],"")</f>
        <v/>
      </c>
      <c r="M65"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65" s="82" t="str">
        <f>IF(AND(Table1[[#This Row],['# of Hours worked per week]]="",Table1[[#This Row],[Hours/Week Calculation]]=""),"",IF(Table1[[#This Row],['# of Hours worked per week]]&gt;1,Table1[[#This Row],['# of Hours worked per week]],Table1[[#This Row],[Hours/Week Calculation]]))</f>
        <v/>
      </c>
      <c r="O65" s="17"/>
      <c r="P65" s="99"/>
      <c r="Q65" s="98"/>
    </row>
    <row r="66" spans="2:17" x14ac:dyDescent="0.3">
      <c r="B66" s="91"/>
      <c r="C66" s="92"/>
      <c r="D66" s="93"/>
      <c r="E66" s="17"/>
      <c r="F66" s="88"/>
      <c r="G66" s="89"/>
      <c r="H66" s="88"/>
      <c r="I66" s="90"/>
      <c r="J66" s="90"/>
      <c r="K66" s="82" t="str">
        <f>IFERROR(Table1[[#This Row],['# of Hours Worked per Year]]/Table1[[#This Row],['# of Weeks worked per Year]],"")</f>
        <v/>
      </c>
      <c r="L66" s="15" t="str">
        <f>IFERROR(Table1[[#This Row],[Yearly Wage
(Base wage without additional funding)]]/Table1[[#This Row],['# of Hours Worked per Year]],"")</f>
        <v/>
      </c>
      <c r="M66"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66" s="82" t="str">
        <f>IF(AND(Table1[[#This Row],['# of Hours worked per week]]="",Table1[[#This Row],[Hours/Week Calculation]]=""),"",IF(Table1[[#This Row],['# of Hours worked per week]]&gt;1,Table1[[#This Row],['# of Hours worked per week]],Table1[[#This Row],[Hours/Week Calculation]]))</f>
        <v/>
      </c>
      <c r="O66" s="17"/>
      <c r="P66" s="99"/>
      <c r="Q66" s="98"/>
    </row>
    <row r="67" spans="2:17" x14ac:dyDescent="0.3">
      <c r="B67" s="91"/>
      <c r="C67" s="92"/>
      <c r="D67" s="93"/>
      <c r="E67" s="17"/>
      <c r="F67" s="88"/>
      <c r="G67" s="89"/>
      <c r="H67" s="88"/>
      <c r="I67" s="90"/>
      <c r="J67" s="90"/>
      <c r="K67" s="82" t="str">
        <f>IFERROR(Table1[[#This Row],['# of Hours Worked per Year]]/Table1[[#This Row],['# of Weeks worked per Year]],"")</f>
        <v/>
      </c>
      <c r="L67" s="15" t="str">
        <f>IFERROR(Table1[[#This Row],[Yearly Wage
(Base wage without additional funding)]]/Table1[[#This Row],['# of Hours Worked per Year]],"")</f>
        <v/>
      </c>
      <c r="M67"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67" s="82" t="str">
        <f>IF(AND(Table1[[#This Row],['# of Hours worked per week]]="",Table1[[#This Row],[Hours/Week Calculation]]=""),"",IF(Table1[[#This Row],['# of Hours worked per week]]&gt;1,Table1[[#This Row],['# of Hours worked per week]],Table1[[#This Row],[Hours/Week Calculation]]))</f>
        <v/>
      </c>
      <c r="O67" s="17"/>
      <c r="P67" s="99"/>
      <c r="Q67" s="98"/>
    </row>
    <row r="68" spans="2:17" x14ac:dyDescent="0.3">
      <c r="B68" s="91"/>
      <c r="C68" s="92"/>
      <c r="D68" s="93"/>
      <c r="E68" s="17"/>
      <c r="F68" s="88"/>
      <c r="G68" s="89"/>
      <c r="H68" s="88"/>
      <c r="I68" s="90"/>
      <c r="J68" s="90"/>
      <c r="K68" s="82" t="str">
        <f>IFERROR(Table1[[#This Row],['# of Hours Worked per Year]]/Table1[[#This Row],['# of Weeks worked per Year]],"")</f>
        <v/>
      </c>
      <c r="L68" s="15" t="str">
        <f>IFERROR(Table1[[#This Row],[Yearly Wage
(Base wage without additional funding)]]/Table1[[#This Row],['# of Hours Worked per Year]],"")</f>
        <v/>
      </c>
      <c r="M68"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68" s="82" t="str">
        <f>IF(AND(Table1[[#This Row],['# of Hours worked per week]]="",Table1[[#This Row],[Hours/Week Calculation]]=""),"",IF(Table1[[#This Row],['# of Hours worked per week]]&gt;1,Table1[[#This Row],['# of Hours worked per week]],Table1[[#This Row],[Hours/Week Calculation]]))</f>
        <v/>
      </c>
      <c r="O68" s="17"/>
      <c r="P68" s="99"/>
      <c r="Q68" s="98"/>
    </row>
    <row r="69" spans="2:17" x14ac:dyDescent="0.3">
      <c r="B69" s="91"/>
      <c r="C69" s="92"/>
      <c r="D69" s="93"/>
      <c r="E69" s="17"/>
      <c r="F69" s="88"/>
      <c r="G69" s="89"/>
      <c r="H69" s="88"/>
      <c r="I69" s="90"/>
      <c r="J69" s="90"/>
      <c r="K69" s="82" t="str">
        <f>IFERROR(Table1[[#This Row],['# of Hours Worked per Year]]/Table1[[#This Row],['# of Weeks worked per Year]],"")</f>
        <v/>
      </c>
      <c r="L69" s="15" t="str">
        <f>IFERROR(Table1[[#This Row],[Yearly Wage
(Base wage without additional funding)]]/Table1[[#This Row],['# of Hours Worked per Year]],"")</f>
        <v/>
      </c>
      <c r="M69"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69" s="82" t="str">
        <f>IF(AND(Table1[[#This Row],['# of Hours worked per week]]="",Table1[[#This Row],[Hours/Week Calculation]]=""),"",IF(Table1[[#This Row],['# of Hours worked per week]]&gt;1,Table1[[#This Row],['# of Hours worked per week]],Table1[[#This Row],[Hours/Week Calculation]]))</f>
        <v/>
      </c>
      <c r="O69" s="17"/>
      <c r="P69" s="99"/>
      <c r="Q69" s="98"/>
    </row>
    <row r="70" spans="2:17" x14ac:dyDescent="0.3">
      <c r="B70" s="91"/>
      <c r="C70" s="92"/>
      <c r="D70" s="93"/>
      <c r="E70" s="17"/>
      <c r="F70" s="88"/>
      <c r="G70" s="89"/>
      <c r="H70" s="88"/>
      <c r="I70" s="90"/>
      <c r="J70" s="90"/>
      <c r="K70" s="82" t="str">
        <f>IFERROR(Table1[[#This Row],['# of Hours Worked per Year]]/Table1[[#This Row],['# of Weeks worked per Year]],"")</f>
        <v/>
      </c>
      <c r="L70" s="15" t="str">
        <f>IFERROR(Table1[[#This Row],[Yearly Wage
(Base wage without additional funding)]]/Table1[[#This Row],['# of Hours Worked per Year]],"")</f>
        <v/>
      </c>
      <c r="M70"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70" s="82" t="str">
        <f>IF(AND(Table1[[#This Row],['# of Hours worked per week]]="",Table1[[#This Row],[Hours/Week Calculation]]=""),"",IF(Table1[[#This Row],['# of Hours worked per week]]&gt;1,Table1[[#This Row],['# of Hours worked per week]],Table1[[#This Row],[Hours/Week Calculation]]))</f>
        <v/>
      </c>
      <c r="O70" s="17"/>
      <c r="P70" s="99"/>
      <c r="Q70" s="98"/>
    </row>
    <row r="71" spans="2:17" x14ac:dyDescent="0.3">
      <c r="B71" s="91"/>
      <c r="C71" s="92"/>
      <c r="D71" s="93"/>
      <c r="E71" s="17"/>
      <c r="F71" s="88"/>
      <c r="G71" s="89"/>
      <c r="H71" s="88"/>
      <c r="I71" s="90"/>
      <c r="J71" s="90"/>
      <c r="K71" s="82" t="str">
        <f>IFERROR(Table1[[#This Row],['# of Hours Worked per Year]]/Table1[[#This Row],['# of Weeks worked per Year]],"")</f>
        <v/>
      </c>
      <c r="L71" s="15" t="str">
        <f>IFERROR(Table1[[#This Row],[Yearly Wage
(Base wage without additional funding)]]/Table1[[#This Row],['# of Hours Worked per Year]],"")</f>
        <v/>
      </c>
      <c r="M71"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71" s="82" t="str">
        <f>IF(AND(Table1[[#This Row],['# of Hours worked per week]]="",Table1[[#This Row],[Hours/Week Calculation]]=""),"",IF(Table1[[#This Row],['# of Hours worked per week]]&gt;1,Table1[[#This Row],['# of Hours worked per week]],Table1[[#This Row],[Hours/Week Calculation]]))</f>
        <v/>
      </c>
      <c r="O71" s="17"/>
      <c r="P71" s="99"/>
      <c r="Q71" s="98"/>
    </row>
    <row r="72" spans="2:17" x14ac:dyDescent="0.3">
      <c r="B72" s="91"/>
      <c r="C72" s="92"/>
      <c r="D72" s="93"/>
      <c r="E72" s="17"/>
      <c r="F72" s="88"/>
      <c r="G72" s="89"/>
      <c r="H72" s="88"/>
      <c r="I72" s="90"/>
      <c r="J72" s="90"/>
      <c r="K72" s="82" t="str">
        <f>IFERROR(Table1[[#This Row],['# of Hours Worked per Year]]/Table1[[#This Row],['# of Weeks worked per Year]],"")</f>
        <v/>
      </c>
      <c r="L72" s="15" t="str">
        <f>IFERROR(Table1[[#This Row],[Yearly Wage
(Base wage without additional funding)]]/Table1[[#This Row],['# of Hours Worked per Year]],"")</f>
        <v/>
      </c>
      <c r="M72"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72" s="82" t="str">
        <f>IF(AND(Table1[[#This Row],['# of Hours worked per week]]="",Table1[[#This Row],[Hours/Week Calculation]]=""),"",IF(Table1[[#This Row],['# of Hours worked per week]]&gt;1,Table1[[#This Row],['# of Hours worked per week]],Table1[[#This Row],[Hours/Week Calculation]]))</f>
        <v/>
      </c>
      <c r="O72" s="17"/>
      <c r="P72" s="99"/>
      <c r="Q72" s="98"/>
    </row>
    <row r="73" spans="2:17" x14ac:dyDescent="0.3">
      <c r="B73" s="91"/>
      <c r="C73" s="92"/>
      <c r="D73" s="93"/>
      <c r="E73" s="17"/>
      <c r="F73" s="88"/>
      <c r="G73" s="89"/>
      <c r="H73" s="88"/>
      <c r="I73" s="90"/>
      <c r="J73" s="90"/>
      <c r="K73" s="82" t="str">
        <f>IFERROR(Table1[[#This Row],['# of Hours Worked per Year]]/Table1[[#This Row],['# of Weeks worked per Year]],"")</f>
        <v/>
      </c>
      <c r="L73" s="15" t="str">
        <f>IFERROR(Table1[[#This Row],[Yearly Wage
(Base wage without additional funding)]]/Table1[[#This Row],['# of Hours Worked per Year]],"")</f>
        <v/>
      </c>
      <c r="M73"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73" s="82" t="str">
        <f>IF(AND(Table1[[#This Row],['# of Hours worked per week]]="",Table1[[#This Row],[Hours/Week Calculation]]=""),"",IF(Table1[[#This Row],['# of Hours worked per week]]&gt;1,Table1[[#This Row],['# of Hours worked per week]],Table1[[#This Row],[Hours/Week Calculation]]))</f>
        <v/>
      </c>
      <c r="O73" s="17"/>
      <c r="P73" s="99"/>
      <c r="Q73" s="98"/>
    </row>
    <row r="74" spans="2:17" x14ac:dyDescent="0.3">
      <c r="B74" s="91"/>
      <c r="C74" s="92"/>
      <c r="D74" s="93"/>
      <c r="E74" s="17"/>
      <c r="F74" s="88"/>
      <c r="G74" s="89"/>
      <c r="H74" s="88"/>
      <c r="I74" s="90"/>
      <c r="J74" s="90"/>
      <c r="K74" s="82" t="str">
        <f>IFERROR(Table1[[#This Row],['# of Hours Worked per Year]]/Table1[[#This Row],['# of Weeks worked per Year]],"")</f>
        <v/>
      </c>
      <c r="L74" s="15" t="str">
        <f>IFERROR(Table1[[#This Row],[Yearly Wage
(Base wage without additional funding)]]/Table1[[#This Row],['# of Hours Worked per Year]],"")</f>
        <v/>
      </c>
      <c r="M74"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74" s="82" t="str">
        <f>IF(AND(Table1[[#This Row],['# of Hours worked per week]]="",Table1[[#This Row],[Hours/Week Calculation]]=""),"",IF(Table1[[#This Row],['# of Hours worked per week]]&gt;1,Table1[[#This Row],['# of Hours worked per week]],Table1[[#This Row],[Hours/Week Calculation]]))</f>
        <v/>
      </c>
      <c r="O74" s="17"/>
      <c r="P74" s="99"/>
      <c r="Q74" s="98"/>
    </row>
    <row r="75" spans="2:17" x14ac:dyDescent="0.3">
      <c r="B75" s="91"/>
      <c r="C75" s="92"/>
      <c r="D75" s="93"/>
      <c r="E75" s="17"/>
      <c r="F75" s="88"/>
      <c r="G75" s="89"/>
      <c r="H75" s="88"/>
      <c r="I75" s="90"/>
      <c r="J75" s="90"/>
      <c r="K75" s="82" t="str">
        <f>IFERROR(Table1[[#This Row],['# of Hours Worked per Year]]/Table1[[#This Row],['# of Weeks worked per Year]],"")</f>
        <v/>
      </c>
      <c r="L75" s="15" t="str">
        <f>IFERROR(Table1[[#This Row],[Yearly Wage
(Base wage without additional funding)]]/Table1[[#This Row],['# of Hours Worked per Year]],"")</f>
        <v/>
      </c>
      <c r="M75"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75" s="82" t="str">
        <f>IF(AND(Table1[[#This Row],['# of Hours worked per week]]="",Table1[[#This Row],[Hours/Week Calculation]]=""),"",IF(Table1[[#This Row],['# of Hours worked per week]]&gt;1,Table1[[#This Row],['# of Hours worked per week]],Table1[[#This Row],[Hours/Week Calculation]]))</f>
        <v/>
      </c>
      <c r="O75" s="17"/>
      <c r="P75" s="99"/>
      <c r="Q75" s="98"/>
    </row>
    <row r="76" spans="2:17" x14ac:dyDescent="0.3">
      <c r="B76" s="91"/>
      <c r="C76" s="92"/>
      <c r="D76" s="93"/>
      <c r="E76" s="17"/>
      <c r="F76" s="88"/>
      <c r="G76" s="89"/>
      <c r="H76" s="88"/>
      <c r="I76" s="90"/>
      <c r="J76" s="90"/>
      <c r="K76" s="82" t="str">
        <f>IFERROR(Table1[[#This Row],['# of Hours Worked per Year]]/Table1[[#This Row],['# of Weeks worked per Year]],"")</f>
        <v/>
      </c>
      <c r="L76" s="15" t="str">
        <f>IFERROR(Table1[[#This Row],[Yearly Wage
(Base wage without additional funding)]]/Table1[[#This Row],['# of Hours Worked per Year]],"")</f>
        <v/>
      </c>
      <c r="M76"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76" s="82" t="str">
        <f>IF(AND(Table1[[#This Row],['# of Hours worked per week]]="",Table1[[#This Row],[Hours/Week Calculation]]=""),"",IF(Table1[[#This Row],['# of Hours worked per week]]&gt;1,Table1[[#This Row],['# of Hours worked per week]],Table1[[#This Row],[Hours/Week Calculation]]))</f>
        <v/>
      </c>
      <c r="O76" s="17"/>
      <c r="P76" s="99"/>
      <c r="Q76" s="98"/>
    </row>
    <row r="77" spans="2:17" x14ac:dyDescent="0.3">
      <c r="B77" s="91"/>
      <c r="C77" s="92"/>
      <c r="D77" s="93"/>
      <c r="E77" s="17"/>
      <c r="F77" s="88"/>
      <c r="G77" s="89"/>
      <c r="H77" s="88"/>
      <c r="I77" s="90"/>
      <c r="J77" s="90"/>
      <c r="K77" s="82" t="str">
        <f>IFERROR(Table1[[#This Row],['# of Hours Worked per Year]]/Table1[[#This Row],['# of Weeks worked per Year]],"")</f>
        <v/>
      </c>
      <c r="L77" s="15" t="str">
        <f>IFERROR(Table1[[#This Row],[Yearly Wage
(Base wage without additional funding)]]/Table1[[#This Row],['# of Hours Worked per Year]],"")</f>
        <v/>
      </c>
      <c r="M77"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77" s="82" t="str">
        <f>IF(AND(Table1[[#This Row],['# of Hours worked per week]]="",Table1[[#This Row],[Hours/Week Calculation]]=""),"",IF(Table1[[#This Row],['# of Hours worked per week]]&gt;1,Table1[[#This Row],['# of Hours worked per week]],Table1[[#This Row],[Hours/Week Calculation]]))</f>
        <v/>
      </c>
      <c r="O77" s="17"/>
      <c r="P77" s="99"/>
      <c r="Q77" s="98"/>
    </row>
    <row r="78" spans="2:17" x14ac:dyDescent="0.3">
      <c r="B78" s="91"/>
      <c r="C78" s="92"/>
      <c r="D78" s="93"/>
      <c r="E78" s="17"/>
      <c r="F78" s="88"/>
      <c r="G78" s="89"/>
      <c r="H78" s="88"/>
      <c r="I78" s="90"/>
      <c r="J78" s="90"/>
      <c r="K78" s="82" t="str">
        <f>IFERROR(Table1[[#This Row],['# of Hours Worked per Year]]/Table1[[#This Row],['# of Weeks worked per Year]],"")</f>
        <v/>
      </c>
      <c r="L78" s="15" t="str">
        <f>IFERROR(Table1[[#This Row],[Yearly Wage
(Base wage without additional funding)]]/Table1[[#This Row],['# of Hours Worked per Year]],"")</f>
        <v/>
      </c>
      <c r="M78"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78" s="82" t="str">
        <f>IF(AND(Table1[[#This Row],['# of Hours worked per week]]="",Table1[[#This Row],[Hours/Week Calculation]]=""),"",IF(Table1[[#This Row],['# of Hours worked per week]]&gt;1,Table1[[#This Row],['# of Hours worked per week]],Table1[[#This Row],[Hours/Week Calculation]]))</f>
        <v/>
      </c>
      <c r="O78" s="17"/>
      <c r="P78" s="99"/>
      <c r="Q78" s="98"/>
    </row>
    <row r="79" spans="2:17" x14ac:dyDescent="0.3">
      <c r="B79" s="91"/>
      <c r="C79" s="92"/>
      <c r="D79" s="93"/>
      <c r="E79" s="17"/>
      <c r="F79" s="88"/>
      <c r="G79" s="89"/>
      <c r="H79" s="88"/>
      <c r="I79" s="90"/>
      <c r="J79" s="90"/>
      <c r="K79" s="82" t="str">
        <f>IFERROR(Table1[[#This Row],['# of Hours Worked per Year]]/Table1[[#This Row],['# of Weeks worked per Year]],"")</f>
        <v/>
      </c>
      <c r="L79" s="15" t="str">
        <f>IFERROR(Table1[[#This Row],[Yearly Wage
(Base wage without additional funding)]]/Table1[[#This Row],['# of Hours Worked per Year]],"")</f>
        <v/>
      </c>
      <c r="M79"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79" s="82" t="str">
        <f>IF(AND(Table1[[#This Row],['# of Hours worked per week]]="",Table1[[#This Row],[Hours/Week Calculation]]=""),"",IF(Table1[[#This Row],['# of Hours worked per week]]&gt;1,Table1[[#This Row],['# of Hours worked per week]],Table1[[#This Row],[Hours/Week Calculation]]))</f>
        <v/>
      </c>
      <c r="O79" s="17"/>
      <c r="P79" s="99"/>
      <c r="Q79" s="98"/>
    </row>
    <row r="80" spans="2:17" x14ac:dyDescent="0.3">
      <c r="B80" s="91"/>
      <c r="C80" s="92"/>
      <c r="D80" s="93"/>
      <c r="E80" s="17"/>
      <c r="F80" s="88"/>
      <c r="G80" s="89"/>
      <c r="H80" s="88"/>
      <c r="I80" s="90"/>
      <c r="J80" s="90"/>
      <c r="K80" s="82" t="str">
        <f>IFERROR(Table1[[#This Row],['# of Hours Worked per Year]]/Table1[[#This Row],['# of Weeks worked per Year]],"")</f>
        <v/>
      </c>
      <c r="L80" s="15" t="str">
        <f>IFERROR(Table1[[#This Row],[Yearly Wage
(Base wage without additional funding)]]/Table1[[#This Row],['# of Hours Worked per Year]],"")</f>
        <v/>
      </c>
      <c r="M80"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80" s="82" t="str">
        <f>IF(AND(Table1[[#This Row],['# of Hours worked per week]]="",Table1[[#This Row],[Hours/Week Calculation]]=""),"",IF(Table1[[#This Row],['# of Hours worked per week]]&gt;1,Table1[[#This Row],['# of Hours worked per week]],Table1[[#This Row],[Hours/Week Calculation]]))</f>
        <v/>
      </c>
      <c r="O80" s="17"/>
      <c r="P80" s="99"/>
      <c r="Q80" s="98"/>
    </row>
    <row r="81" spans="2:17" x14ac:dyDescent="0.3">
      <c r="B81" s="91"/>
      <c r="C81" s="92"/>
      <c r="D81" s="93"/>
      <c r="E81" s="17"/>
      <c r="F81" s="88"/>
      <c r="G81" s="89"/>
      <c r="H81" s="88"/>
      <c r="I81" s="90"/>
      <c r="J81" s="90"/>
      <c r="K81" s="82" t="str">
        <f>IFERROR(Table1[[#This Row],['# of Hours Worked per Year]]/Table1[[#This Row],['# of Weeks worked per Year]],"")</f>
        <v/>
      </c>
      <c r="L81" s="15" t="str">
        <f>IFERROR(Table1[[#This Row],[Yearly Wage
(Base wage without additional funding)]]/Table1[[#This Row],['# of Hours Worked per Year]],"")</f>
        <v/>
      </c>
      <c r="M81"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81" s="82" t="str">
        <f>IF(AND(Table1[[#This Row],['# of Hours worked per week]]="",Table1[[#This Row],[Hours/Week Calculation]]=""),"",IF(Table1[[#This Row],['# of Hours worked per week]]&gt;1,Table1[[#This Row],['# of Hours worked per week]],Table1[[#This Row],[Hours/Week Calculation]]))</f>
        <v/>
      </c>
      <c r="O81" s="17"/>
      <c r="P81" s="99"/>
      <c r="Q81" s="98"/>
    </row>
    <row r="82" spans="2:17" x14ac:dyDescent="0.3">
      <c r="B82" s="91"/>
      <c r="C82" s="92"/>
      <c r="D82" s="93"/>
      <c r="E82" s="17"/>
      <c r="F82" s="88"/>
      <c r="G82" s="89"/>
      <c r="H82" s="88"/>
      <c r="I82" s="90"/>
      <c r="J82" s="90"/>
      <c r="K82" s="82" t="str">
        <f>IFERROR(Table1[[#This Row],['# of Hours Worked per Year]]/Table1[[#This Row],['# of Weeks worked per Year]],"")</f>
        <v/>
      </c>
      <c r="L82" s="15" t="str">
        <f>IFERROR(Table1[[#This Row],[Yearly Wage
(Base wage without additional funding)]]/Table1[[#This Row],['# of Hours Worked per Year]],"")</f>
        <v/>
      </c>
      <c r="M82"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82" s="82" t="str">
        <f>IF(AND(Table1[[#This Row],['# of Hours worked per week]]="",Table1[[#This Row],[Hours/Week Calculation]]=""),"",IF(Table1[[#This Row],['# of Hours worked per week]]&gt;1,Table1[[#This Row],['# of Hours worked per week]],Table1[[#This Row],[Hours/Week Calculation]]))</f>
        <v/>
      </c>
      <c r="O82" s="17"/>
      <c r="P82" s="99"/>
      <c r="Q82" s="98"/>
    </row>
    <row r="83" spans="2:17" x14ac:dyDescent="0.3">
      <c r="B83" s="91"/>
      <c r="C83" s="92"/>
      <c r="D83" s="93"/>
      <c r="E83" s="17"/>
      <c r="F83" s="88"/>
      <c r="G83" s="89"/>
      <c r="H83" s="88"/>
      <c r="I83" s="90"/>
      <c r="J83" s="90"/>
      <c r="K83" s="82" t="str">
        <f>IFERROR(Table1[[#This Row],['# of Hours Worked per Year]]/Table1[[#This Row],['# of Weeks worked per Year]],"")</f>
        <v/>
      </c>
      <c r="L83" s="15" t="str">
        <f>IFERROR(Table1[[#This Row],[Yearly Wage
(Base wage without additional funding)]]/Table1[[#This Row],['# of Hours Worked per Year]],"")</f>
        <v/>
      </c>
      <c r="M83"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83" s="82" t="str">
        <f>IF(AND(Table1[[#This Row],['# of Hours worked per week]]="",Table1[[#This Row],[Hours/Week Calculation]]=""),"",IF(Table1[[#This Row],['# of Hours worked per week]]&gt;1,Table1[[#This Row],['# of Hours worked per week]],Table1[[#This Row],[Hours/Week Calculation]]))</f>
        <v/>
      </c>
      <c r="O83" s="17"/>
      <c r="P83" s="99"/>
      <c r="Q83" s="98"/>
    </row>
    <row r="84" spans="2:17" x14ac:dyDescent="0.3">
      <c r="B84" s="91"/>
      <c r="C84" s="92"/>
      <c r="D84" s="93"/>
      <c r="E84" s="17"/>
      <c r="F84" s="88"/>
      <c r="G84" s="89"/>
      <c r="H84" s="88"/>
      <c r="I84" s="90"/>
      <c r="J84" s="90"/>
      <c r="K84" s="82" t="str">
        <f>IFERROR(Table1[[#This Row],['# of Hours Worked per Year]]/Table1[[#This Row],['# of Weeks worked per Year]],"")</f>
        <v/>
      </c>
      <c r="L84" s="15" t="str">
        <f>IFERROR(Table1[[#This Row],[Yearly Wage
(Base wage without additional funding)]]/Table1[[#This Row],['# of Hours Worked per Year]],"")</f>
        <v/>
      </c>
      <c r="M84"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84" s="82" t="str">
        <f>IF(AND(Table1[[#This Row],['# of Hours worked per week]]="",Table1[[#This Row],[Hours/Week Calculation]]=""),"",IF(Table1[[#This Row],['# of Hours worked per week]]&gt;1,Table1[[#This Row],['# of Hours worked per week]],Table1[[#This Row],[Hours/Week Calculation]]))</f>
        <v/>
      </c>
      <c r="O84" s="17"/>
      <c r="P84" s="99"/>
      <c r="Q84" s="98"/>
    </row>
    <row r="85" spans="2:17" x14ac:dyDescent="0.3">
      <c r="B85" s="91"/>
      <c r="C85" s="92"/>
      <c r="D85" s="93"/>
      <c r="E85" s="17"/>
      <c r="F85" s="88"/>
      <c r="G85" s="89"/>
      <c r="H85" s="88"/>
      <c r="I85" s="90"/>
      <c r="J85" s="90"/>
      <c r="K85" s="82" t="str">
        <f>IFERROR(Table1[[#This Row],['# of Hours Worked per Year]]/Table1[[#This Row],['# of Weeks worked per Year]],"")</f>
        <v/>
      </c>
      <c r="L85" s="15" t="str">
        <f>IFERROR(Table1[[#This Row],[Yearly Wage
(Base wage without additional funding)]]/Table1[[#This Row],['# of Hours Worked per Year]],"")</f>
        <v/>
      </c>
      <c r="M85"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85" s="82" t="str">
        <f>IF(AND(Table1[[#This Row],['# of Hours worked per week]]="",Table1[[#This Row],[Hours/Week Calculation]]=""),"",IF(Table1[[#This Row],['# of Hours worked per week]]&gt;1,Table1[[#This Row],['# of Hours worked per week]],Table1[[#This Row],[Hours/Week Calculation]]))</f>
        <v/>
      </c>
      <c r="O85" s="17"/>
      <c r="P85" s="99"/>
      <c r="Q85" s="98"/>
    </row>
    <row r="86" spans="2:17" x14ac:dyDescent="0.3">
      <c r="B86" s="91"/>
      <c r="C86" s="92"/>
      <c r="D86" s="93"/>
      <c r="E86" s="17"/>
      <c r="F86" s="88"/>
      <c r="G86" s="89"/>
      <c r="H86" s="88"/>
      <c r="I86" s="90"/>
      <c r="J86" s="90"/>
      <c r="K86" s="82" t="str">
        <f>IFERROR(Table1[[#This Row],['# of Hours Worked per Year]]/Table1[[#This Row],['# of Weeks worked per Year]],"")</f>
        <v/>
      </c>
      <c r="L86" s="15" t="str">
        <f>IFERROR(Table1[[#This Row],[Yearly Wage
(Base wage without additional funding)]]/Table1[[#This Row],['# of Hours Worked per Year]],"")</f>
        <v/>
      </c>
      <c r="M86"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86" s="82" t="str">
        <f>IF(AND(Table1[[#This Row],['# of Hours worked per week]]="",Table1[[#This Row],[Hours/Week Calculation]]=""),"",IF(Table1[[#This Row],['# of Hours worked per week]]&gt;1,Table1[[#This Row],['# of Hours worked per week]],Table1[[#This Row],[Hours/Week Calculation]]))</f>
        <v/>
      </c>
      <c r="O86" s="17"/>
      <c r="P86" s="99"/>
      <c r="Q86" s="98"/>
    </row>
    <row r="87" spans="2:17" x14ac:dyDescent="0.3">
      <c r="B87" s="91"/>
      <c r="C87" s="92"/>
      <c r="D87" s="93"/>
      <c r="E87" s="17"/>
      <c r="F87" s="88"/>
      <c r="G87" s="89"/>
      <c r="H87" s="88"/>
      <c r="I87" s="90"/>
      <c r="J87" s="90"/>
      <c r="K87" s="82" t="str">
        <f>IFERROR(Table1[[#This Row],['# of Hours Worked per Year]]/Table1[[#This Row],['# of Weeks worked per Year]],"")</f>
        <v/>
      </c>
      <c r="L87" s="15" t="str">
        <f>IFERROR(Table1[[#This Row],[Yearly Wage
(Base wage without additional funding)]]/Table1[[#This Row],['# of Hours Worked per Year]],"")</f>
        <v/>
      </c>
      <c r="M87"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87" s="82" t="str">
        <f>IF(AND(Table1[[#This Row],['# of Hours worked per week]]="",Table1[[#This Row],[Hours/Week Calculation]]=""),"",IF(Table1[[#This Row],['# of Hours worked per week]]&gt;1,Table1[[#This Row],['# of Hours worked per week]],Table1[[#This Row],[Hours/Week Calculation]]))</f>
        <v/>
      </c>
      <c r="O87" s="17"/>
      <c r="P87" s="99"/>
      <c r="Q87" s="98"/>
    </row>
    <row r="88" spans="2:17" x14ac:dyDescent="0.3">
      <c r="B88" s="91"/>
      <c r="C88" s="92"/>
      <c r="D88" s="93"/>
      <c r="E88" s="17"/>
      <c r="F88" s="88"/>
      <c r="G88" s="89"/>
      <c r="H88" s="88"/>
      <c r="I88" s="90"/>
      <c r="J88" s="90"/>
      <c r="K88" s="82" t="str">
        <f>IFERROR(Table1[[#This Row],['# of Hours Worked per Year]]/Table1[[#This Row],['# of Weeks worked per Year]],"")</f>
        <v/>
      </c>
      <c r="L88" s="15" t="str">
        <f>IFERROR(Table1[[#This Row],[Yearly Wage
(Base wage without additional funding)]]/Table1[[#This Row],['# of Hours Worked per Year]],"")</f>
        <v/>
      </c>
      <c r="M88"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88" s="82" t="str">
        <f>IF(AND(Table1[[#This Row],['# of Hours worked per week]]="",Table1[[#This Row],[Hours/Week Calculation]]=""),"",IF(Table1[[#This Row],['# of Hours worked per week]]&gt;1,Table1[[#This Row],['# of Hours worked per week]],Table1[[#This Row],[Hours/Week Calculation]]))</f>
        <v/>
      </c>
      <c r="O88" s="17"/>
      <c r="P88" s="99"/>
      <c r="Q88" s="98"/>
    </row>
    <row r="89" spans="2:17" x14ac:dyDescent="0.3">
      <c r="B89" s="91"/>
      <c r="C89" s="92"/>
      <c r="D89" s="93"/>
      <c r="E89" s="17"/>
      <c r="F89" s="88"/>
      <c r="G89" s="89"/>
      <c r="H89" s="88"/>
      <c r="I89" s="90"/>
      <c r="J89" s="90"/>
      <c r="K89" s="82" t="str">
        <f>IFERROR(Table1[[#This Row],['# of Hours Worked per Year]]/Table1[[#This Row],['# of Weeks worked per Year]],"")</f>
        <v/>
      </c>
      <c r="L89" s="15" t="str">
        <f>IFERROR(Table1[[#This Row],[Yearly Wage
(Base wage without additional funding)]]/Table1[[#This Row],['# of Hours Worked per Year]],"")</f>
        <v/>
      </c>
      <c r="M89"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89" s="82" t="str">
        <f>IF(AND(Table1[[#This Row],['# of Hours worked per week]]="",Table1[[#This Row],[Hours/Week Calculation]]=""),"",IF(Table1[[#This Row],['# of Hours worked per week]]&gt;1,Table1[[#This Row],['# of Hours worked per week]],Table1[[#This Row],[Hours/Week Calculation]]))</f>
        <v/>
      </c>
      <c r="O89" s="17"/>
      <c r="P89" s="99"/>
      <c r="Q89" s="98"/>
    </row>
    <row r="90" spans="2:17" x14ac:dyDescent="0.3">
      <c r="B90" s="91"/>
      <c r="C90" s="92"/>
      <c r="D90" s="93"/>
      <c r="E90" s="17"/>
      <c r="F90" s="88"/>
      <c r="G90" s="89"/>
      <c r="H90" s="88"/>
      <c r="I90" s="90"/>
      <c r="J90" s="90"/>
      <c r="K90" s="82" t="str">
        <f>IFERROR(Table1[[#This Row],['# of Hours Worked per Year]]/Table1[[#This Row],['# of Weeks worked per Year]],"")</f>
        <v/>
      </c>
      <c r="L90" s="15" t="str">
        <f>IFERROR(Table1[[#This Row],[Yearly Wage
(Base wage without additional funding)]]/Table1[[#This Row],['# of Hours Worked per Year]],"")</f>
        <v/>
      </c>
      <c r="M90"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90" s="82" t="str">
        <f>IF(AND(Table1[[#This Row],['# of Hours worked per week]]="",Table1[[#This Row],[Hours/Week Calculation]]=""),"",IF(Table1[[#This Row],['# of Hours worked per week]]&gt;1,Table1[[#This Row],['# of Hours worked per week]],Table1[[#This Row],[Hours/Week Calculation]]))</f>
        <v/>
      </c>
      <c r="O90" s="17"/>
      <c r="P90" s="99"/>
      <c r="Q90" s="98"/>
    </row>
    <row r="91" spans="2:17" x14ac:dyDescent="0.3">
      <c r="B91" s="91"/>
      <c r="C91" s="92"/>
      <c r="D91" s="93"/>
      <c r="E91" s="17"/>
      <c r="F91" s="88"/>
      <c r="G91" s="89"/>
      <c r="H91" s="88"/>
      <c r="I91" s="90"/>
      <c r="J91" s="90"/>
      <c r="K91" s="82" t="str">
        <f>IFERROR(Table1[[#This Row],['# of Hours Worked per Year]]/Table1[[#This Row],['# of Weeks worked per Year]],"")</f>
        <v/>
      </c>
      <c r="L91" s="15" t="str">
        <f>IFERROR(Table1[[#This Row],[Yearly Wage
(Base wage without additional funding)]]/Table1[[#This Row],['# of Hours Worked per Year]],"")</f>
        <v/>
      </c>
      <c r="M91"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91" s="82" t="str">
        <f>IF(AND(Table1[[#This Row],['# of Hours worked per week]]="",Table1[[#This Row],[Hours/Week Calculation]]=""),"",IF(Table1[[#This Row],['# of Hours worked per week]]&gt;1,Table1[[#This Row],['# of Hours worked per week]],Table1[[#This Row],[Hours/Week Calculation]]))</f>
        <v/>
      </c>
      <c r="O91" s="17"/>
      <c r="P91" s="99"/>
      <c r="Q91" s="98"/>
    </row>
    <row r="92" spans="2:17" x14ac:dyDescent="0.3">
      <c r="B92" s="91"/>
      <c r="C92" s="92"/>
      <c r="D92" s="93"/>
      <c r="E92" s="17"/>
      <c r="F92" s="88"/>
      <c r="G92" s="89"/>
      <c r="H92" s="88"/>
      <c r="I92" s="90"/>
      <c r="J92" s="90"/>
      <c r="K92" s="82" t="str">
        <f>IFERROR(Table1[[#This Row],['# of Hours Worked per Year]]/Table1[[#This Row],['# of Weeks worked per Year]],"")</f>
        <v/>
      </c>
      <c r="L92" s="15" t="str">
        <f>IFERROR(Table1[[#This Row],[Yearly Wage
(Base wage without additional funding)]]/Table1[[#This Row],['# of Hours Worked per Year]],"")</f>
        <v/>
      </c>
      <c r="M92"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92" s="82" t="str">
        <f>IF(AND(Table1[[#This Row],['# of Hours worked per week]]="",Table1[[#This Row],[Hours/Week Calculation]]=""),"",IF(Table1[[#This Row],['# of Hours worked per week]]&gt;1,Table1[[#This Row],['# of Hours worked per week]],Table1[[#This Row],[Hours/Week Calculation]]))</f>
        <v/>
      </c>
      <c r="O92" s="17"/>
      <c r="P92" s="99"/>
      <c r="Q92" s="98"/>
    </row>
    <row r="93" spans="2:17" x14ac:dyDescent="0.3">
      <c r="B93" s="91"/>
      <c r="C93" s="92"/>
      <c r="D93" s="93"/>
      <c r="E93" s="17"/>
      <c r="F93" s="88"/>
      <c r="G93" s="89"/>
      <c r="H93" s="88"/>
      <c r="I93" s="90"/>
      <c r="J93" s="90"/>
      <c r="K93" s="82" t="str">
        <f>IFERROR(Table1[[#This Row],['# of Hours Worked per Year]]/Table1[[#This Row],['# of Weeks worked per Year]],"")</f>
        <v/>
      </c>
      <c r="L93" s="15" t="str">
        <f>IFERROR(Table1[[#This Row],[Yearly Wage
(Base wage without additional funding)]]/Table1[[#This Row],['# of Hours Worked per Year]],"")</f>
        <v/>
      </c>
      <c r="M93"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93" s="82" t="str">
        <f>IF(AND(Table1[[#This Row],['# of Hours worked per week]]="",Table1[[#This Row],[Hours/Week Calculation]]=""),"",IF(Table1[[#This Row],['# of Hours worked per week]]&gt;1,Table1[[#This Row],['# of Hours worked per week]],Table1[[#This Row],[Hours/Week Calculation]]))</f>
        <v/>
      </c>
      <c r="O93" s="17"/>
      <c r="P93" s="99"/>
      <c r="Q93" s="98"/>
    </row>
    <row r="94" spans="2:17" x14ac:dyDescent="0.3">
      <c r="B94" s="91"/>
      <c r="C94" s="92"/>
      <c r="D94" s="93"/>
      <c r="E94" s="17"/>
      <c r="F94" s="88"/>
      <c r="G94" s="89"/>
      <c r="H94" s="88"/>
      <c r="I94" s="90"/>
      <c r="J94" s="90"/>
      <c r="K94" s="82" t="str">
        <f>IFERROR(Table1[[#This Row],['# of Hours Worked per Year]]/Table1[[#This Row],['# of Weeks worked per Year]],"")</f>
        <v/>
      </c>
      <c r="L94" s="15" t="str">
        <f>IFERROR(Table1[[#This Row],[Yearly Wage
(Base wage without additional funding)]]/Table1[[#This Row],['# of Hours Worked per Year]],"")</f>
        <v/>
      </c>
      <c r="M94"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94" s="82" t="str">
        <f>IF(AND(Table1[[#This Row],['# of Hours worked per week]]="",Table1[[#This Row],[Hours/Week Calculation]]=""),"",IF(Table1[[#This Row],['# of Hours worked per week]]&gt;1,Table1[[#This Row],['# of Hours worked per week]],Table1[[#This Row],[Hours/Week Calculation]]))</f>
        <v/>
      </c>
      <c r="O94" s="17"/>
      <c r="P94" s="99"/>
      <c r="Q94" s="98"/>
    </row>
    <row r="95" spans="2:17" x14ac:dyDescent="0.3">
      <c r="B95" s="91"/>
      <c r="C95" s="92"/>
      <c r="D95" s="93"/>
      <c r="E95" s="17"/>
      <c r="F95" s="88"/>
      <c r="G95" s="89"/>
      <c r="H95" s="88"/>
      <c r="I95" s="90"/>
      <c r="J95" s="90"/>
      <c r="K95" s="82" t="str">
        <f>IFERROR(Table1[[#This Row],['# of Hours Worked per Year]]/Table1[[#This Row],['# of Weeks worked per Year]],"")</f>
        <v/>
      </c>
      <c r="L95" s="15" t="str">
        <f>IFERROR(Table1[[#This Row],[Yearly Wage
(Base wage without additional funding)]]/Table1[[#This Row],['# of Hours Worked per Year]],"")</f>
        <v/>
      </c>
      <c r="M95"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95" s="82" t="str">
        <f>IF(AND(Table1[[#This Row],['# of Hours worked per week]]="",Table1[[#This Row],[Hours/Week Calculation]]=""),"",IF(Table1[[#This Row],['# of Hours worked per week]]&gt;1,Table1[[#This Row],['# of Hours worked per week]],Table1[[#This Row],[Hours/Week Calculation]]))</f>
        <v/>
      </c>
      <c r="O95" s="17"/>
      <c r="P95" s="99"/>
      <c r="Q95" s="98"/>
    </row>
    <row r="96" spans="2:17" x14ac:dyDescent="0.3">
      <c r="B96" s="91"/>
      <c r="C96" s="92"/>
      <c r="D96" s="93"/>
      <c r="E96" s="17"/>
      <c r="F96" s="88"/>
      <c r="G96" s="89"/>
      <c r="H96" s="88"/>
      <c r="I96" s="90"/>
      <c r="J96" s="90"/>
      <c r="K96" s="82" t="str">
        <f>IFERROR(Table1[[#This Row],['# of Hours Worked per Year]]/Table1[[#This Row],['# of Weeks worked per Year]],"")</f>
        <v/>
      </c>
      <c r="L96" s="15" t="str">
        <f>IFERROR(Table1[[#This Row],[Yearly Wage
(Base wage without additional funding)]]/Table1[[#This Row],['# of Hours Worked per Year]],"")</f>
        <v/>
      </c>
      <c r="M96"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96" s="82" t="str">
        <f>IF(AND(Table1[[#This Row],['# of Hours worked per week]]="",Table1[[#This Row],[Hours/Week Calculation]]=""),"",IF(Table1[[#This Row],['# of Hours worked per week]]&gt;1,Table1[[#This Row],['# of Hours worked per week]],Table1[[#This Row],[Hours/Week Calculation]]))</f>
        <v/>
      </c>
      <c r="O96" s="17"/>
      <c r="P96" s="99"/>
      <c r="Q96" s="98"/>
    </row>
    <row r="97" spans="2:17" x14ac:dyDescent="0.3">
      <c r="B97" s="91"/>
      <c r="C97" s="92"/>
      <c r="D97" s="93"/>
      <c r="E97" s="17"/>
      <c r="F97" s="88"/>
      <c r="G97" s="89"/>
      <c r="H97" s="88"/>
      <c r="I97" s="90"/>
      <c r="J97" s="90"/>
      <c r="K97" s="82" t="str">
        <f>IFERROR(Table1[[#This Row],['# of Hours Worked per Year]]/Table1[[#This Row],['# of Weeks worked per Year]],"")</f>
        <v/>
      </c>
      <c r="L97" s="15" t="str">
        <f>IFERROR(Table1[[#This Row],[Yearly Wage
(Base wage without additional funding)]]/Table1[[#This Row],['# of Hours Worked per Year]],"")</f>
        <v/>
      </c>
      <c r="M97"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97" s="82" t="str">
        <f>IF(AND(Table1[[#This Row],['# of Hours worked per week]]="",Table1[[#This Row],[Hours/Week Calculation]]=""),"",IF(Table1[[#This Row],['# of Hours worked per week]]&gt;1,Table1[[#This Row],['# of Hours worked per week]],Table1[[#This Row],[Hours/Week Calculation]]))</f>
        <v/>
      </c>
      <c r="O97" s="17"/>
      <c r="P97" s="99"/>
      <c r="Q97" s="98"/>
    </row>
    <row r="98" spans="2:17" x14ac:dyDescent="0.3">
      <c r="B98" s="91"/>
      <c r="C98" s="92"/>
      <c r="D98" s="93"/>
      <c r="E98" s="17"/>
      <c r="F98" s="88"/>
      <c r="G98" s="89"/>
      <c r="H98" s="88"/>
      <c r="I98" s="90"/>
      <c r="J98" s="90"/>
      <c r="K98" s="82" t="str">
        <f>IFERROR(Table1[[#This Row],['# of Hours Worked per Year]]/Table1[[#This Row],['# of Weeks worked per Year]],"")</f>
        <v/>
      </c>
      <c r="L98" s="15" t="str">
        <f>IFERROR(Table1[[#This Row],[Yearly Wage
(Base wage without additional funding)]]/Table1[[#This Row],['# of Hours Worked per Year]],"")</f>
        <v/>
      </c>
      <c r="M98"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98" s="82" t="str">
        <f>IF(AND(Table1[[#This Row],['# of Hours worked per week]]="",Table1[[#This Row],[Hours/Week Calculation]]=""),"",IF(Table1[[#This Row],['# of Hours worked per week]]&gt;1,Table1[[#This Row],['# of Hours worked per week]],Table1[[#This Row],[Hours/Week Calculation]]))</f>
        <v/>
      </c>
      <c r="O98" s="17"/>
      <c r="P98" s="99"/>
      <c r="Q98" s="98"/>
    </row>
    <row r="99" spans="2:17" x14ac:dyDescent="0.3">
      <c r="B99" s="91"/>
      <c r="C99" s="92"/>
      <c r="D99" s="93"/>
      <c r="E99" s="17"/>
      <c r="F99" s="88"/>
      <c r="G99" s="89"/>
      <c r="H99" s="88"/>
      <c r="I99" s="90"/>
      <c r="J99" s="90"/>
      <c r="K99" s="82" t="str">
        <f>IFERROR(Table1[[#This Row],['# of Hours Worked per Year]]/Table1[[#This Row],['# of Weeks worked per Year]],"")</f>
        <v/>
      </c>
      <c r="L99" s="15" t="str">
        <f>IFERROR(Table1[[#This Row],[Yearly Wage
(Base wage without additional funding)]]/Table1[[#This Row],['# of Hours Worked per Year]],"")</f>
        <v/>
      </c>
      <c r="M99"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99" s="82" t="str">
        <f>IF(AND(Table1[[#This Row],['# of Hours worked per week]]="",Table1[[#This Row],[Hours/Week Calculation]]=""),"",IF(Table1[[#This Row],['# of Hours worked per week]]&gt;1,Table1[[#This Row],['# of Hours worked per week]],Table1[[#This Row],[Hours/Week Calculation]]))</f>
        <v/>
      </c>
      <c r="O99" s="17"/>
      <c r="P99" s="99"/>
      <c r="Q99" s="98"/>
    </row>
    <row r="100" spans="2:17" x14ac:dyDescent="0.3">
      <c r="B100" s="91"/>
      <c r="C100" s="92"/>
      <c r="D100" s="93"/>
      <c r="E100" s="17"/>
      <c r="F100" s="88"/>
      <c r="G100" s="89"/>
      <c r="H100" s="88"/>
      <c r="I100" s="90"/>
      <c r="J100" s="90"/>
      <c r="K100" s="82" t="str">
        <f>IFERROR(Table1[[#This Row],['# of Hours Worked per Year]]/Table1[[#This Row],['# of Weeks worked per Year]],"")</f>
        <v/>
      </c>
      <c r="L100" s="15" t="str">
        <f>IFERROR(Table1[[#This Row],[Yearly Wage
(Base wage without additional funding)]]/Table1[[#This Row],['# of Hours Worked per Year]],"")</f>
        <v/>
      </c>
      <c r="M100"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100" s="82" t="str">
        <f>IF(AND(Table1[[#This Row],['# of Hours worked per week]]="",Table1[[#This Row],[Hours/Week Calculation]]=""),"",IF(Table1[[#This Row],['# of Hours worked per week]]&gt;1,Table1[[#This Row],['# of Hours worked per week]],Table1[[#This Row],[Hours/Week Calculation]]))</f>
        <v/>
      </c>
      <c r="O100" s="17"/>
      <c r="P100" s="99"/>
      <c r="Q100" s="98"/>
    </row>
    <row r="101" spans="2:17" x14ac:dyDescent="0.3">
      <c r="B101" s="91"/>
      <c r="C101" s="92"/>
      <c r="D101" s="93"/>
      <c r="E101" s="17"/>
      <c r="F101" s="88"/>
      <c r="G101" s="89"/>
      <c r="H101" s="88"/>
      <c r="I101" s="90"/>
      <c r="J101" s="90"/>
      <c r="K101" s="82" t="str">
        <f>IFERROR(Table1[[#This Row],['# of Hours Worked per Year]]/Table1[[#This Row],['# of Weeks worked per Year]],"")</f>
        <v/>
      </c>
      <c r="L101" s="15" t="str">
        <f>IFERROR(Table1[[#This Row],[Yearly Wage
(Base wage without additional funding)]]/Table1[[#This Row],['# of Hours Worked per Year]],"")</f>
        <v/>
      </c>
      <c r="M101"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101" s="82" t="str">
        <f>IF(AND(Table1[[#This Row],['# of Hours worked per week]]="",Table1[[#This Row],[Hours/Week Calculation]]=""),"",IF(Table1[[#This Row],['# of Hours worked per week]]&gt;1,Table1[[#This Row],['# of Hours worked per week]],Table1[[#This Row],[Hours/Week Calculation]]))</f>
        <v/>
      </c>
      <c r="O101" s="17"/>
      <c r="P101" s="99"/>
      <c r="Q101" s="98"/>
    </row>
    <row r="102" spans="2:17" x14ac:dyDescent="0.3">
      <c r="B102" s="91"/>
      <c r="C102" s="92"/>
      <c r="D102" s="93"/>
      <c r="E102" s="17"/>
      <c r="F102" s="88"/>
      <c r="G102" s="89"/>
      <c r="H102" s="88"/>
      <c r="I102" s="90"/>
      <c r="J102" s="90"/>
      <c r="K102" s="82" t="str">
        <f>IFERROR(Table1[[#This Row],['# of Hours Worked per Year]]/Table1[[#This Row],['# of Weeks worked per Year]],"")</f>
        <v/>
      </c>
      <c r="L102" s="15" t="str">
        <f>IFERROR(Table1[[#This Row],[Yearly Wage
(Base wage without additional funding)]]/Table1[[#This Row],['# of Hours Worked per Year]],"")</f>
        <v/>
      </c>
      <c r="M102"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102" s="82" t="str">
        <f>IF(AND(Table1[[#This Row],['# of Hours worked per week]]="",Table1[[#This Row],[Hours/Week Calculation]]=""),"",IF(Table1[[#This Row],['# of Hours worked per week]]&gt;1,Table1[[#This Row],['# of Hours worked per week]],Table1[[#This Row],[Hours/Week Calculation]]))</f>
        <v/>
      </c>
      <c r="O102" s="17"/>
      <c r="P102" s="99"/>
      <c r="Q102" s="98"/>
    </row>
    <row r="103" spans="2:17" x14ac:dyDescent="0.3">
      <c r="B103" s="91"/>
      <c r="C103" s="92"/>
      <c r="D103" s="93"/>
      <c r="E103" s="17"/>
      <c r="F103" s="88"/>
      <c r="G103" s="89"/>
      <c r="H103" s="88"/>
      <c r="I103" s="90"/>
      <c r="J103" s="90"/>
      <c r="K103" s="82" t="str">
        <f>IFERROR(Table1[[#This Row],['# of Hours Worked per Year]]/Table1[[#This Row],['# of Weeks worked per Year]],"")</f>
        <v/>
      </c>
      <c r="L103" s="15" t="str">
        <f>IFERROR(Table1[[#This Row],[Yearly Wage
(Base wage without additional funding)]]/Table1[[#This Row],['# of Hours Worked per Year]],"")</f>
        <v/>
      </c>
      <c r="M103"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103" s="82" t="str">
        <f>IF(AND(Table1[[#This Row],['# of Hours worked per week]]="",Table1[[#This Row],[Hours/Week Calculation]]=""),"",IF(Table1[[#This Row],['# of Hours worked per week]]&gt;1,Table1[[#This Row],['# of Hours worked per week]],Table1[[#This Row],[Hours/Week Calculation]]))</f>
        <v/>
      </c>
      <c r="O103" s="17"/>
      <c r="P103" s="99"/>
      <c r="Q103" s="98"/>
    </row>
    <row r="104" spans="2:17" x14ac:dyDescent="0.3">
      <c r="B104" s="91"/>
      <c r="C104" s="92"/>
      <c r="D104" s="93"/>
      <c r="E104" s="17"/>
      <c r="F104" s="88"/>
      <c r="G104" s="89"/>
      <c r="H104" s="88"/>
      <c r="I104" s="90"/>
      <c r="J104" s="90"/>
      <c r="K104" s="82" t="str">
        <f>IFERROR(Table1[[#This Row],['# of Hours Worked per Year]]/Table1[[#This Row],['# of Weeks worked per Year]],"")</f>
        <v/>
      </c>
      <c r="L104" s="15" t="str">
        <f>IFERROR(Table1[[#This Row],[Yearly Wage
(Base wage without additional funding)]]/Table1[[#This Row],['# of Hours Worked per Year]],"")</f>
        <v/>
      </c>
      <c r="M104"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104" s="82" t="str">
        <f>IF(AND(Table1[[#This Row],['# of Hours worked per week]]="",Table1[[#This Row],[Hours/Week Calculation]]=""),"",IF(Table1[[#This Row],['# of Hours worked per week]]&gt;1,Table1[[#This Row],['# of Hours worked per week]],Table1[[#This Row],[Hours/Week Calculation]]))</f>
        <v/>
      </c>
      <c r="O104" s="17"/>
      <c r="P104" s="99"/>
      <c r="Q104" s="98"/>
    </row>
    <row r="105" spans="2:17" x14ac:dyDescent="0.3">
      <c r="B105" s="91"/>
      <c r="C105" s="92"/>
      <c r="D105" s="93"/>
      <c r="E105" s="17"/>
      <c r="F105" s="88"/>
      <c r="G105" s="89"/>
      <c r="H105" s="88"/>
      <c r="I105" s="90"/>
      <c r="J105" s="90"/>
      <c r="K105" s="82" t="str">
        <f>IFERROR(Table1[[#This Row],['# of Hours Worked per Year]]/Table1[[#This Row],['# of Weeks worked per Year]],"")</f>
        <v/>
      </c>
      <c r="L105" s="15" t="str">
        <f>IFERROR(Table1[[#This Row],[Yearly Wage
(Base wage without additional funding)]]/Table1[[#This Row],['# of Hours Worked per Year]],"")</f>
        <v/>
      </c>
      <c r="M105"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105" s="82" t="str">
        <f>IF(AND(Table1[[#This Row],['# of Hours worked per week]]="",Table1[[#This Row],[Hours/Week Calculation]]=""),"",IF(Table1[[#This Row],['# of Hours worked per week]]&gt;1,Table1[[#This Row],['# of Hours worked per week]],Table1[[#This Row],[Hours/Week Calculation]]))</f>
        <v/>
      </c>
      <c r="O105" s="17"/>
      <c r="P105" s="99"/>
      <c r="Q105" s="98"/>
    </row>
    <row r="106" spans="2:17" x14ac:dyDescent="0.3">
      <c r="B106" s="91"/>
      <c r="C106" s="92"/>
      <c r="D106" s="93"/>
      <c r="E106" s="17"/>
      <c r="F106" s="88"/>
      <c r="G106" s="89"/>
      <c r="H106" s="88"/>
      <c r="I106" s="90"/>
      <c r="J106" s="90"/>
      <c r="K106" s="82" t="str">
        <f>IFERROR(Table1[[#This Row],['# of Hours Worked per Year]]/Table1[[#This Row],['# of Weeks worked per Year]],"")</f>
        <v/>
      </c>
      <c r="L106" s="15" t="str">
        <f>IFERROR(Table1[[#This Row],[Yearly Wage
(Base wage without additional funding)]]/Table1[[#This Row],['# of Hours Worked per Year]],"")</f>
        <v/>
      </c>
      <c r="M106"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106" s="82" t="str">
        <f>IF(AND(Table1[[#This Row],['# of Hours worked per week]]="",Table1[[#This Row],[Hours/Week Calculation]]=""),"",IF(Table1[[#This Row],['# of Hours worked per week]]&gt;1,Table1[[#This Row],['# of Hours worked per week]],Table1[[#This Row],[Hours/Week Calculation]]))</f>
        <v/>
      </c>
      <c r="O106" s="17"/>
      <c r="P106" s="99"/>
      <c r="Q106" s="98"/>
    </row>
    <row r="107" spans="2:17" ht="15" thickBot="1" x14ac:dyDescent="0.35">
      <c r="B107" s="94"/>
      <c r="C107" s="95"/>
      <c r="D107" s="96"/>
      <c r="E107" s="18"/>
      <c r="F107" s="88"/>
      <c r="G107" s="89"/>
      <c r="H107" s="88"/>
      <c r="I107" s="90"/>
      <c r="J107" s="90"/>
      <c r="K107" s="82" t="str">
        <f>IFERROR(Table1[[#This Row],['# of Hours Worked per Year]]/Table1[[#This Row],['# of Weeks worked per Year]],"")</f>
        <v/>
      </c>
      <c r="L107" s="15" t="str">
        <f>IFERROR(Table1[[#This Row],[Yearly Wage
(Base wage without additional funding)]]/Table1[[#This Row],['# of Hours Worked per Year]],"")</f>
        <v/>
      </c>
      <c r="M107" s="15" t="str">
        <f>IF(AND(Table1[[#This Row],[Hourly Wage
(Base wage without additional funding)]]="",Table1[[#This Row],[Hourly Wage Calculation]]=""),"",IF(Table1[[#This Row],[Hourly Wage
(Base wage without additional funding)]]&gt;1,Table1[[#This Row],[Hourly Wage
(Base wage without additional funding)]],Table1[[#This Row],[Hourly Wage Calculation]]))</f>
        <v/>
      </c>
      <c r="N107" s="82" t="str">
        <f>IF(AND(Table1[[#This Row],['# of Hours worked per week]]="",Table1[[#This Row],[Hours/Week Calculation]]=""),"",IF(Table1[[#This Row],['# of Hours worked per week]]&gt;1,Table1[[#This Row],['# of Hours worked per week]],Table1[[#This Row],[Hours/Week Calculation]]))</f>
        <v/>
      </c>
      <c r="O107" s="18"/>
      <c r="P107" s="100"/>
      <c r="Q107" s="98"/>
    </row>
  </sheetData>
  <sheetProtection algorithmName="SHA-512" hashValue="mc3RnQTfhgVuMQ0sAuk/lixCDG2rPGnRdSdL0jugu3yBzGA4l9pFSrj6NEqDcktf19xk+Ga7W+WExZEdbSARuw==" saltValue="sJyaHcHm4M/87KpowESb0w==" spinCount="100000" sheet="1" objects="1" scenarios="1"/>
  <mergeCells count="6">
    <mergeCell ref="B1:Q2"/>
    <mergeCell ref="F5:G5"/>
    <mergeCell ref="M5:N5"/>
    <mergeCell ref="B5:E5"/>
    <mergeCell ref="H5:L5"/>
    <mergeCell ref="O5:Q5"/>
  </mergeCells>
  <dataValidations count="1">
    <dataValidation type="list" allowBlank="1" showInputMessage="1" showErrorMessage="1" sqref="E7:E107" xr:uid="{28A2245B-4B91-4D29-AEB3-24B5414AE584}">
      <formula1>"Full Time, Part Time"</formula1>
    </dataValidation>
  </dataValidations>
  <pageMargins left="0.7" right="0.7" top="0.75" bottom="0.75" header="0.3" footer="0.3"/>
  <pageSetup orientation="portrait"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62BFCBB-6BF6-4672-9467-E258D3C7D406}">
          <x14:formula1>
            <xm:f>'5b. Staffing Summary'!$B$7:$B$16</xm:f>
          </x14:formula1>
          <xm:sqref>B7:B107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E0844-AF72-4950-8799-30D17652711D}">
  <sheetPr codeName="Sheet7">
    <tabColor theme="7" tint="0.39997558519241921"/>
  </sheetPr>
  <dimension ref="A1:P26"/>
  <sheetViews>
    <sheetView showGridLines="0" showZeros="0" zoomScaleNormal="100" workbookViewId="0">
      <selection activeCell="C7" sqref="C7"/>
    </sheetView>
  </sheetViews>
  <sheetFormatPr defaultColWidth="8.5546875" defaultRowHeight="14.4" x14ac:dyDescent="0.3"/>
  <cols>
    <col min="1" max="1" width="4.44140625" style="27" customWidth="1"/>
    <col min="2" max="2" width="34.44140625" style="27" customWidth="1"/>
    <col min="3" max="4" width="16.44140625" style="27" customWidth="1"/>
    <col min="5" max="5" width="12.44140625" style="27" customWidth="1"/>
    <col min="6" max="6" width="10" style="27" customWidth="1"/>
    <col min="7" max="7" width="12.5546875" style="27" customWidth="1"/>
    <col min="8" max="8" width="8.5546875" style="27"/>
    <col min="9" max="9" width="12" style="27" customWidth="1"/>
    <col min="10" max="10" width="8.5546875" style="27"/>
    <col min="11" max="11" width="4.44140625" style="27" customWidth="1"/>
    <col min="12" max="12" width="16.21875" style="27" customWidth="1"/>
    <col min="13" max="16384" width="8.5546875" style="27"/>
  </cols>
  <sheetData>
    <row r="1" spans="1:16" ht="24" customHeight="1" x14ac:dyDescent="0.3">
      <c r="A1" s="490" t="s">
        <v>180</v>
      </c>
      <c r="B1" s="491"/>
      <c r="C1" s="491"/>
      <c r="D1" s="491"/>
      <c r="E1" s="491"/>
      <c r="F1" s="491"/>
      <c r="G1" s="491"/>
      <c r="H1" s="491"/>
      <c r="I1" s="491"/>
      <c r="J1" s="491"/>
      <c r="K1" s="491"/>
      <c r="L1" s="491"/>
    </row>
    <row r="2" spans="1:16" x14ac:dyDescent="0.3">
      <c r="A2" s="490"/>
      <c r="B2" s="491"/>
      <c r="C2" s="491"/>
      <c r="D2" s="491"/>
      <c r="E2" s="491"/>
      <c r="F2" s="491"/>
      <c r="G2" s="491"/>
      <c r="H2" s="491"/>
      <c r="I2" s="491"/>
      <c r="J2" s="491"/>
      <c r="K2" s="491"/>
      <c r="L2" s="491"/>
    </row>
    <row r="3" spans="1:16" ht="23.1" customHeight="1" x14ac:dyDescent="0.35">
      <c r="A3" s="101"/>
      <c r="B3" s="83" t="s">
        <v>181</v>
      </c>
    </row>
    <row r="4" spans="1:16" ht="14.1" customHeight="1" thickBot="1" x14ac:dyDescent="0.4">
      <c r="A4" s="101"/>
      <c r="B4" s="83"/>
    </row>
    <row r="5" spans="1:16" s="102" customFormat="1" ht="14.85" customHeight="1" thickBot="1" x14ac:dyDescent="0.35">
      <c r="B5" s="648" t="s">
        <v>165</v>
      </c>
      <c r="C5" s="646" t="s">
        <v>182</v>
      </c>
      <c r="D5" s="654" t="s">
        <v>183</v>
      </c>
      <c r="E5" s="650" t="s">
        <v>178</v>
      </c>
      <c r="F5" s="648" t="s">
        <v>184</v>
      </c>
      <c r="G5" s="652"/>
      <c r="H5" s="652"/>
      <c r="I5" s="652"/>
      <c r="J5" s="653"/>
    </row>
    <row r="6" spans="1:16" s="102" customFormat="1" ht="43.8" thickBot="1" x14ac:dyDescent="0.35">
      <c r="B6" s="649"/>
      <c r="C6" s="647"/>
      <c r="D6" s="655"/>
      <c r="E6" s="651"/>
      <c r="F6" s="156" t="s">
        <v>185</v>
      </c>
      <c r="G6" s="157" t="s">
        <v>186</v>
      </c>
      <c r="H6" s="157" t="s">
        <v>117</v>
      </c>
      <c r="I6" s="159" t="s">
        <v>186</v>
      </c>
      <c r="J6" s="158" t="s">
        <v>187</v>
      </c>
    </row>
    <row r="7" spans="1:16" x14ac:dyDescent="0.3">
      <c r="A7" s="80" t="e">
        <f>+#REF!</f>
        <v>#REF!</v>
      </c>
      <c r="B7" s="145" t="s">
        <v>188</v>
      </c>
      <c r="C7" s="224" t="str">
        <f>IFERROR((SUMIF(Table1[Staff Type
(Please enter one staff per line)],'5b. Staffing Summary'!$B7,Table1[Wage Calculation]))/COUNTIF(Table1[Staff Type
(Please enter one staff per line)],'5b. Staffing Summary'!$B7),"")</f>
        <v/>
      </c>
      <c r="D7" s="225" t="str">
        <f>IFERROR((SUMIF(Table1[Staff Type
(Please enter one staff per line)],'5b. Staffing Summary'!$B7,Table1[Hourly WEG amount 
(if received)]))/COUNTIFS(Table1[Staff Type
(Please enter one staff per line)],'5b. Staffing Summary'!$B7,Table1[Hourly WEG amount 
(if received)],"&gt;0"),"")</f>
        <v/>
      </c>
      <c r="E7" s="226" t="str">
        <f>IFERROR((SUMIF(Table1[Staff Type
(Please enter one staff per line)],'5b. Staffing Summary'!$B7,Table1[Mandatory Benefits %]))/COUNTIFS(Table1[Staff Type
(Please enter one staff per line)],'5b. Staffing Summary'!$B7,Table1[Mandatory Benefits %],"&gt;0"),"")</f>
        <v/>
      </c>
      <c r="F7" s="227">
        <f>IFERROR(COUNTIFS(Table1[Staff Type
(Please enter one staff per line)],'5b. Staffing Summary'!$B7,Table1[Full Time/Part Time Status],'5b. Staffing Summary'!F$6),"")</f>
        <v>0</v>
      </c>
      <c r="G7" s="228" t="str">
        <f>IFERROR((SUMIFS(Table1[Hours Calculation],Table1[Staff Type
(Please enter one staff per line)],'5b. Staffing Summary'!$B7,Table1[Full Time/Part Time Status],'5b. Staffing Summary'!F$6)/F7),"")</f>
        <v/>
      </c>
      <c r="H7" s="227">
        <f>IFERROR(COUNTIFS(Table1[Staff Type
(Please enter one staff per line)],'5b. Staffing Summary'!$B7,Table1[Full Time/Part Time Status],'5b. Staffing Summary'!H$6),"")</f>
        <v>0</v>
      </c>
      <c r="I7" s="228" t="str">
        <f>IFERROR((SUMIFS(Table1[Hours Calculation],Table1[Staff Type
(Please enter one staff per line)],'5b. Staffing Summary'!$B7,Table1[Full Time/Part Time Status],'5b. Staffing Summary'!H$6)/H7),"")</f>
        <v/>
      </c>
      <c r="J7" s="155">
        <f>+F7+H7</f>
        <v>0</v>
      </c>
      <c r="L7" s="755" t="str">
        <f>IF(C7="",IF(J7&lt;1,"Incomplete - Please fill in all cells in worksheet",""))</f>
        <v>Incomplete - Please fill in all cells in worksheet</v>
      </c>
      <c r="M7" s="411"/>
      <c r="N7" s="411"/>
      <c r="O7" s="411"/>
      <c r="P7" s="411"/>
    </row>
    <row r="8" spans="1:16" x14ac:dyDescent="0.3">
      <c r="A8" s="80" t="e">
        <f>+#REF!</f>
        <v>#REF!</v>
      </c>
      <c r="B8" s="146" t="s">
        <v>189</v>
      </c>
      <c r="C8" s="224"/>
      <c r="D8" s="225" t="str">
        <f>IFERROR((SUMIF(Table1[Staff Type
(Please enter one staff per line)],'5b. Staffing Summary'!$B8,Table1[Hourly WEG amount 
(if received)]))/COUNTIFS(Table1[Staff Type
(Please enter one staff per line)],'5b. Staffing Summary'!$B8,Table1[Hourly WEG amount 
(if received)],"&gt;0"),"")</f>
        <v/>
      </c>
      <c r="E8" s="226" t="str">
        <f>IFERROR((SUMIF(Table1[Staff Type
(Please enter one staff per line)],'5b. Staffing Summary'!$B8,Table1[Mandatory Benefits %]))/COUNTIFS(Table1[Staff Type
(Please enter one staff per line)],'5b. Staffing Summary'!$B8,Table1[Mandatory Benefits %],"&gt;0"),"")</f>
        <v/>
      </c>
      <c r="F8" s="227">
        <f>IFERROR(COUNTIFS(Table1[Staff Type
(Please enter one staff per line)],'5b. Staffing Summary'!$B8,Table1[Full Time/Part Time Status],'5b. Staffing Summary'!F$6),"")</f>
        <v>0</v>
      </c>
      <c r="G8" s="229" t="str">
        <f>IFERROR((SUMIFS(Table1[Hours Calculation],Table1[Staff Type
(Please enter one staff per line)],'5b. Staffing Summary'!$B8,Table1[Full Time/Part Time Status],'5b. Staffing Summary'!F$6)/F8),"")</f>
        <v/>
      </c>
      <c r="H8" s="227">
        <f>IFERROR(COUNTIFS(Table1[Staff Type
(Please enter one staff per line)],'5b. Staffing Summary'!$B8,Table1[Full Time/Part Time Status],'5b. Staffing Summary'!H$6),"")</f>
        <v>0</v>
      </c>
      <c r="I8" s="229" t="str">
        <f>IFERROR((SUMIFS(Table1[Hours Calculation],Table1[Staff Type
(Please enter one staff per line)],'5b. Staffing Summary'!$B8,Table1[Full Time/Part Time Status],'5b. Staffing Summary'!H$6)/H8),"")</f>
        <v/>
      </c>
      <c r="J8" s="152">
        <f t="shared" ref="J8:J15" si="0">+F8+H8</f>
        <v>0</v>
      </c>
      <c r="L8" s="80" t="str">
        <f>IF(C8="","",IF(AND(C8&gt;0,J8&lt;1),"Incomplete - Please fill in all cells in worksheet",""))</f>
        <v/>
      </c>
      <c r="M8" s="411"/>
      <c r="N8" s="411"/>
      <c r="O8" s="411"/>
      <c r="P8" s="411"/>
    </row>
    <row r="9" spans="1:16" x14ac:dyDescent="0.3">
      <c r="A9" s="80" t="e">
        <f>+#REF!</f>
        <v>#REF!</v>
      </c>
      <c r="B9" s="146" t="s">
        <v>190</v>
      </c>
      <c r="C9" s="224" t="str">
        <f>IFERROR((SUMIF(Table1[Staff Type
(Please enter one staff per line)],'5b. Staffing Summary'!$B9,Table1[Wage Calculation]))/COUNTIF(Table1[Staff Type
(Please enter one staff per line)],'5b. Staffing Summary'!$B9),"")</f>
        <v/>
      </c>
      <c r="D9" s="225" t="str">
        <f>IFERROR((SUMIF(Table1[Staff Type
(Please enter one staff per line)],'5b. Staffing Summary'!$B9,Table1[Hourly WEG amount 
(if received)]))/COUNTIFS(Table1[Staff Type
(Please enter one staff per line)],'5b. Staffing Summary'!$B9,Table1[Hourly WEG amount 
(if received)],"&gt;0"),"")</f>
        <v/>
      </c>
      <c r="E9" s="226" t="str">
        <f>IFERROR((SUMIF(Table1[Staff Type
(Please enter one staff per line)],'5b. Staffing Summary'!$B9,Table1[Mandatory Benefits %]))/COUNTIFS(Table1[Staff Type
(Please enter one staff per line)],'5b. Staffing Summary'!$B9,Table1[Mandatory Benefits %],"&gt;0"),"")</f>
        <v/>
      </c>
      <c r="F9" s="227">
        <f>IFERROR(COUNTIFS(Table1[Staff Type
(Please enter one staff per line)],'5b. Staffing Summary'!$B9,Table1[Full Time/Part Time Status],'5b. Staffing Summary'!F$6),"")</f>
        <v>0</v>
      </c>
      <c r="G9" s="229" t="str">
        <f>IFERROR((SUMIFS(Table1[Hours Calculation],Table1[Staff Type
(Please enter one staff per line)],'5b. Staffing Summary'!$B9,Table1[Full Time/Part Time Status],'5b. Staffing Summary'!F$6)/F9),"")</f>
        <v/>
      </c>
      <c r="H9" s="227">
        <f>IFERROR(COUNTIFS(Table1[Staff Type
(Please enter one staff per line)],'5b. Staffing Summary'!$B9,Table1[Full Time/Part Time Status],'5b. Staffing Summary'!H$6),"")</f>
        <v>0</v>
      </c>
      <c r="I9" s="229" t="str">
        <f>IFERROR((SUMIFS(Table1[Hours Calculation],Table1[Staff Type
(Please enter one staff per line)],'5b. Staffing Summary'!$B9,Table1[Full Time/Part Time Status],'5b. Staffing Summary'!H$6)/H9),"")</f>
        <v/>
      </c>
      <c r="J9" s="152">
        <f t="shared" si="0"/>
        <v>0</v>
      </c>
      <c r="L9" s="80" t="str">
        <f>IF(C9="","",IF(AND(C9&gt;0,J9&lt;1),"Incomplete - Please fill in all cells in worksheet",""))</f>
        <v/>
      </c>
      <c r="M9" s="411"/>
      <c r="N9" s="411"/>
      <c r="O9" s="411"/>
      <c r="P9" s="411"/>
    </row>
    <row r="10" spans="1:16" x14ac:dyDescent="0.3">
      <c r="A10" s="80" t="e">
        <f>+#REF!</f>
        <v>#REF!</v>
      </c>
      <c r="B10" s="146" t="s">
        <v>191</v>
      </c>
      <c r="C10" s="224" t="str">
        <f>IFERROR((SUMIF(Table1[Staff Type
(Please enter one staff per line)],'5b. Staffing Summary'!$B10,Table1[Wage Calculation]))/COUNTIF(Table1[Staff Type
(Please enter one staff per line)],'5b. Staffing Summary'!$B10),"")</f>
        <v/>
      </c>
      <c r="D10" s="225" t="str">
        <f>IFERROR((SUMIF(Table1[Staff Type
(Please enter one staff per line)],'5b. Staffing Summary'!$B10,Table1[Hourly WEG amount 
(if received)]))/COUNTIFS(Table1[Staff Type
(Please enter one staff per line)],'5b. Staffing Summary'!$B10,Table1[Hourly WEG amount 
(if received)],"&gt;0"),"")</f>
        <v/>
      </c>
      <c r="E10" s="226" t="str">
        <f>IFERROR((SUMIF(Table1[Staff Type
(Please enter one staff per line)],'5b. Staffing Summary'!$B10,Table1[Mandatory Benefits %]))/COUNTIFS(Table1[Staff Type
(Please enter one staff per line)],'5b. Staffing Summary'!$B10,Table1[Mandatory Benefits %],"&gt;0"),"")</f>
        <v/>
      </c>
      <c r="F10" s="227">
        <f>IFERROR(COUNTIFS(Table1[Staff Type
(Please enter one staff per line)],'5b. Staffing Summary'!$B10,Table1[Full Time/Part Time Status],'5b. Staffing Summary'!F$6),"")</f>
        <v>0</v>
      </c>
      <c r="G10" s="229" t="str">
        <f>IFERROR((SUMIFS(Table1[Hours Calculation],Table1[Staff Type
(Please enter one staff per line)],'5b. Staffing Summary'!$B10,Table1[Full Time/Part Time Status],'5b. Staffing Summary'!F$6)/F10),"")</f>
        <v/>
      </c>
      <c r="H10" s="227">
        <f>IFERROR(COUNTIFS(Table1[Staff Type
(Please enter one staff per line)],'5b. Staffing Summary'!$B10,Table1[Full Time/Part Time Status],'5b. Staffing Summary'!H$6),"")</f>
        <v>0</v>
      </c>
      <c r="I10" s="229" t="str">
        <f>IFERROR((SUMIFS(Table1[Hours Calculation],Table1[Staff Type
(Please enter one staff per line)],'5b. Staffing Summary'!$B10,Table1[Full Time/Part Time Status],'5b. Staffing Summary'!H$6)/H10),"")</f>
        <v/>
      </c>
      <c r="J10" s="152">
        <f t="shared" si="0"/>
        <v>0</v>
      </c>
      <c r="L10" s="80" t="str">
        <f>IF(C10="","",IF(AND(C10&gt;0,J10&lt;1),"Incomplete - Please fill in all cells in worksheet",""))</f>
        <v/>
      </c>
      <c r="M10" s="411"/>
      <c r="N10" s="411"/>
      <c r="O10" s="411"/>
      <c r="P10" s="411"/>
    </row>
    <row r="11" spans="1:16" hidden="1" x14ac:dyDescent="0.3">
      <c r="A11" s="80"/>
      <c r="B11" s="146" t="s">
        <v>192</v>
      </c>
      <c r="C11" s="150"/>
      <c r="D11" s="67"/>
      <c r="E11" s="151"/>
      <c r="F11" s="153">
        <v>5</v>
      </c>
      <c r="G11" s="153"/>
      <c r="H11" s="153"/>
      <c r="I11" s="153"/>
      <c r="J11" s="152">
        <f t="shared" si="0"/>
        <v>5</v>
      </c>
      <c r="L11" s="80" t="str">
        <f t="shared" ref="L11:L17" si="1">IF(AND(C11&gt;0,J11&lt;1),"Incomplete - Please fill in all cells","")</f>
        <v/>
      </c>
      <c r="M11" s="411"/>
      <c r="N11" s="411"/>
      <c r="O11" s="411"/>
      <c r="P11" s="411"/>
    </row>
    <row r="12" spans="1:16" x14ac:dyDescent="0.3">
      <c r="A12" s="80"/>
      <c r="B12" s="146"/>
      <c r="C12" s="160"/>
      <c r="D12" s="160"/>
      <c r="E12" s="160"/>
      <c r="F12" s="160"/>
      <c r="G12" s="160"/>
      <c r="H12" s="160"/>
      <c r="I12" s="160"/>
      <c r="J12" s="161"/>
      <c r="L12" s="80"/>
      <c r="M12" s="411"/>
      <c r="N12" s="411"/>
      <c r="O12" s="411"/>
      <c r="P12" s="411"/>
    </row>
    <row r="13" spans="1:16" x14ac:dyDescent="0.3">
      <c r="A13" s="80" t="e">
        <f>+#REF!</f>
        <v>#REF!</v>
      </c>
      <c r="B13" s="146" t="s">
        <v>193</v>
      </c>
      <c r="C13" s="224" t="str">
        <f>IFERROR((SUMIF(Table1[Staff Type
(Please enter one staff per line)],'5b. Staffing Summary'!$B13,Table1[Wage Calculation]))/COUNTIF(Table1[Staff Type
(Please enter one staff per line)],'5b. Staffing Summary'!$B13),"")</f>
        <v/>
      </c>
      <c r="D13" s="225" t="str">
        <f>IFERROR((SUMIF(Table1[Staff Type
(Please enter one staff per line)],'5b. Staffing Summary'!$B13,Table1[Hourly WEG amount 
(if received)]))/COUNTIFS(Table1[Staff Type
(Please enter one staff per line)],'5b. Staffing Summary'!$B13,Table1[Hourly WEG amount 
(if received)],"&gt;0"),"")</f>
        <v/>
      </c>
      <c r="E13" s="226" t="str">
        <f>IFERROR((SUMIF(Table1[Staff Type
(Please enter one staff per line)],'5b. Staffing Summary'!$B13,Table1[Mandatory Benefits %]))/COUNTIFS(Table1[Staff Type
(Please enter one staff per line)],'5b. Staffing Summary'!$B13,Table1[Mandatory Benefits %],"&gt;0"),"")</f>
        <v/>
      </c>
      <c r="F13" s="227">
        <f>IFERROR(COUNTIFS(Table1[Staff Type
(Please enter one staff per line)],'5b. Staffing Summary'!$B13,Table1[Full Time/Part Time Status],'5b. Staffing Summary'!F$6),"")</f>
        <v>0</v>
      </c>
      <c r="G13" s="229" t="str">
        <f>IFERROR((SUMIFS(Table1[Hours Calculation],Table1[Staff Type
(Please enter one staff per line)],'5b. Staffing Summary'!$B13,Table1[Full Time/Part Time Status],'5b. Staffing Summary'!F$6)/F13),"")</f>
        <v/>
      </c>
      <c r="H13" s="227">
        <f>IFERROR(COUNTIFS(Table1[Staff Type
(Please enter one staff per line)],'5b. Staffing Summary'!$B13,Table1[Full Time/Part Time Status],'5b. Staffing Summary'!H$6),"")</f>
        <v>0</v>
      </c>
      <c r="I13" s="229" t="str">
        <f>IFERROR((SUMIFS(Table1[Hours Calculation],Table1[Staff Type
(Please enter one staff per line)],'5b. Staffing Summary'!$B13,Table1[Full Time/Part Time Status],'5b. Staffing Summary'!H$6)/H13),"")</f>
        <v/>
      </c>
      <c r="J13" s="152">
        <f t="shared" si="0"/>
        <v>0</v>
      </c>
      <c r="L13" s="80" t="str">
        <f>IF(C13="","",IF(AND(C13&gt;0,J13&lt;1),"Incomplete - Please fill in all cells in worksheet",""))</f>
        <v/>
      </c>
      <c r="M13" s="411"/>
      <c r="N13" s="411"/>
      <c r="O13" s="411"/>
      <c r="P13" s="411"/>
    </row>
    <row r="14" spans="1:16" x14ac:dyDescent="0.3">
      <c r="A14" s="80"/>
      <c r="B14" s="147" t="s">
        <v>194</v>
      </c>
      <c r="C14" s="224" t="str">
        <f>IFERROR((SUMIF(Table1[Staff Type
(Please enter one staff per line)],'5b. Staffing Summary'!$B14,Table1[Wage Calculation]))/COUNTIF(Table1[Staff Type
(Please enter one staff per line)],'5b. Staffing Summary'!$B14),"")</f>
        <v/>
      </c>
      <c r="D14" s="225" t="str">
        <f>IFERROR((SUMIF(Table1[Staff Type
(Please enter one staff per line)],'5b. Staffing Summary'!$B14,Table1[Hourly WEG amount 
(if received)]))/COUNTIFS(Table1[Staff Type
(Please enter one staff per line)],'5b. Staffing Summary'!$B14,Table1[Hourly WEG amount 
(if received)],"&gt;0"),"")</f>
        <v/>
      </c>
      <c r="E14" s="226" t="str">
        <f>IFERROR((SUMIF(Table1[Staff Type
(Please enter one staff per line)],'5b. Staffing Summary'!$B14,Table1[Mandatory Benefits %]))/COUNTIFS(Table1[Staff Type
(Please enter one staff per line)],'5b. Staffing Summary'!$B14,Table1[Mandatory Benefits %],"&gt;0"),"")</f>
        <v/>
      </c>
      <c r="F14" s="227">
        <f>IFERROR(COUNTIFS(Table1[Staff Type
(Please enter one staff per line)],'5b. Staffing Summary'!$B14,Table1[Full Time/Part Time Status],'5b. Staffing Summary'!F$6),"")</f>
        <v>0</v>
      </c>
      <c r="G14" s="229" t="str">
        <f>IFERROR((SUMIFS(Table1[Hours Calculation],Table1[Staff Type
(Please enter one staff per line)],'5b. Staffing Summary'!$B14,Table1[Full Time/Part Time Status],'5b. Staffing Summary'!F$6)/F14),"")</f>
        <v/>
      </c>
      <c r="H14" s="227">
        <f>IFERROR(COUNTIFS(Table1[Staff Type
(Please enter one staff per line)],'5b. Staffing Summary'!$B14,Table1[Full Time/Part Time Status],'5b. Staffing Summary'!H$6),"")</f>
        <v>0</v>
      </c>
      <c r="I14" s="229" t="str">
        <f>IFERROR((SUMIFS(Table1[Hours Calculation],Table1[Staff Type
(Please enter one staff per line)],'5b. Staffing Summary'!$B14,Table1[Full Time/Part Time Status],'5b. Staffing Summary'!H$6)/H14),"")</f>
        <v/>
      </c>
      <c r="J14" s="152">
        <f t="shared" si="0"/>
        <v>0</v>
      </c>
      <c r="L14" s="80" t="str">
        <f>IF(C14="","",IF(AND(C14&gt;0,J14&lt;1),"Incomplete - Please fill in all cells in worksheet",""))</f>
        <v/>
      </c>
      <c r="M14" s="411"/>
      <c r="N14" s="411"/>
      <c r="O14" s="411"/>
      <c r="P14" s="411"/>
    </row>
    <row r="15" spans="1:16" ht="15" thickBot="1" x14ac:dyDescent="0.35">
      <c r="A15" s="80"/>
      <c r="B15" s="148" t="s">
        <v>195</v>
      </c>
      <c r="C15" s="224" t="str">
        <f>IFERROR((SUMIF(Table1[Staff Type
(Please enter one staff per line)],'5b. Staffing Summary'!$B15,Table1[Wage Calculation]))/COUNTIF(Table1[Staff Type
(Please enter one staff per line)],'5b. Staffing Summary'!$B15),"")</f>
        <v/>
      </c>
      <c r="D15" s="225" t="str">
        <f>IFERROR((SUMIF(Table1[Staff Type
(Please enter one staff per line)],'5b. Staffing Summary'!$B15,Table1[Hourly WEG amount 
(if received)]))/COUNTIFS(Table1[Staff Type
(Please enter one staff per line)],'5b. Staffing Summary'!$B15,Table1[Hourly WEG amount 
(if received)],"&gt;0"),"")</f>
        <v/>
      </c>
      <c r="E15" s="226" t="str">
        <f>IFERROR((SUMIF(Table1[Staff Type
(Please enter one staff per line)],'5b. Staffing Summary'!$B15,Table1[Mandatory Benefits %]))/COUNTIFS(Table1[Staff Type
(Please enter one staff per line)],'5b. Staffing Summary'!$B15,Table1[Mandatory Benefits %],"&gt;0"),"")</f>
        <v/>
      </c>
      <c r="F15" s="227">
        <f>IFERROR(COUNTIFS(Table1[Staff Type
(Please enter one staff per line)],'5b. Staffing Summary'!$B15,Table1[Full Time/Part Time Status],'5b. Staffing Summary'!F$6),"")</f>
        <v>0</v>
      </c>
      <c r="G15" s="229" t="str">
        <f>IFERROR((SUMIFS(Table1[Hours Calculation],Table1[Staff Type
(Please enter one staff per line)],'5b. Staffing Summary'!$B15,Table1[Full Time/Part Time Status],'5b. Staffing Summary'!F$6)/F15),"")</f>
        <v/>
      </c>
      <c r="H15" s="227">
        <f>IFERROR(COUNTIFS(Table1[Staff Type
(Please enter one staff per line)],'5b. Staffing Summary'!$B15,Table1[Full Time/Part Time Status],'5b. Staffing Summary'!H$6),"")</f>
        <v>0</v>
      </c>
      <c r="I15" s="229" t="str">
        <f>IFERROR((SUMIFS(Table1[Hours Calculation],Table1[Staff Type
(Please enter one staff per line)],'5b. Staffing Summary'!$B15,Table1[Full Time/Part Time Status],'5b. Staffing Summary'!H$6)/H15),"")</f>
        <v/>
      </c>
      <c r="J15" s="152">
        <f t="shared" si="0"/>
        <v>0</v>
      </c>
      <c r="L15" s="80" t="str">
        <f>IF(C15="","",IF(AND(C15&gt;0,J15&lt;1),"Incomplete - Please fill in all cells in worksheet",""))</f>
        <v/>
      </c>
      <c r="M15" s="411"/>
      <c r="N15" s="411"/>
      <c r="O15" s="411"/>
      <c r="P15" s="411"/>
    </row>
    <row r="16" spans="1:16" ht="15" thickBot="1" x14ac:dyDescent="0.35">
      <c r="A16" s="80" t="e">
        <f>+#REF!</f>
        <v>#REF!</v>
      </c>
      <c r="B16" s="149" t="s">
        <v>196</v>
      </c>
      <c r="C16" s="230" t="str">
        <f>IFERROR((SUMIF(Table1[Staff Type
(Please enter one staff per line)],'5b. Staffing Summary'!$B16,Table1[Wage Calculation]))/COUNTIF(Table1[Staff Type
(Please enter one staff per line)],'5b. Staffing Summary'!$B16),"")</f>
        <v/>
      </c>
      <c r="D16" s="231" t="str">
        <f>IFERROR((SUMIF(Table1[Staff Type
(Please enter one staff per line)],'5b. Staffing Summary'!$B16,Table1[Hourly WEG amount 
(if received)]))/COUNTIFS(Table1[Staff Type
(Please enter one staff per line)],'5b. Staffing Summary'!$B16,Table1[Hourly WEG amount 
(if received)],"&gt;0"),"")</f>
        <v/>
      </c>
      <c r="E16" s="232" t="str">
        <f>IFERROR((SUMIF(Table1[Staff Type
(Please enter one staff per line)],'5b. Staffing Summary'!$B16,Table1[Mandatory Benefits %]))/COUNTIFS(Table1[Staff Type
(Please enter one staff per line)],'5b. Staffing Summary'!$B16,Table1[Mandatory Benefits %],"&gt;0"),"")</f>
        <v/>
      </c>
      <c r="F16" s="233">
        <f>IFERROR(COUNTIFS(Table1[Staff Type
(Please enter one staff per line)],'5b. Staffing Summary'!$B16,Table1[Full Time/Part Time Status],'5b. Staffing Summary'!F$6),"")</f>
        <v>0</v>
      </c>
      <c r="G16" s="234" t="str">
        <f>IFERROR((SUMIFS(Table1[Hours Calculation],Table1[Staff Type
(Please enter one staff per line)],'5b. Staffing Summary'!$B16,Table1[Full Time/Part Time Status],'5b. Staffing Summary'!F$6)/F16),"")</f>
        <v/>
      </c>
      <c r="H16" s="233">
        <f>IFERROR(COUNTIFS(Table1[Staff Type
(Please enter one staff per line)],'5b. Staffing Summary'!$B16,Table1[Full Time/Part Time Status],'5b. Staffing Summary'!H$6),"")</f>
        <v>0</v>
      </c>
      <c r="I16" s="234" t="str">
        <f>IFERROR((SUMIFS(Table1[Hours Calculation],Table1[Staff Type
(Please enter one staff per line)],'5b. Staffing Summary'!$B16,Table1[Full Time/Part Time Status],'5b. Staffing Summary'!H$6)/H16),"")</f>
        <v/>
      </c>
      <c r="J16" s="154">
        <f>+H16+F16</f>
        <v>0</v>
      </c>
      <c r="L16" s="80" t="str">
        <f>IF(C16="","",IF(AND(C16&gt;0,J16&lt;1),"Incomplete - Please fill in all cells in worksheet",""))</f>
        <v/>
      </c>
      <c r="M16" s="104">
        <f>SUM(J7:J10,J13:J16)</f>
        <v>0</v>
      </c>
      <c r="N16" s="411"/>
      <c r="O16" s="411"/>
      <c r="P16" s="411"/>
    </row>
    <row r="17" spans="1:12" x14ac:dyDescent="0.3">
      <c r="A17" s="80"/>
      <c r="E17" s="103"/>
      <c r="F17" s="103"/>
      <c r="G17" s="103"/>
      <c r="H17" s="103"/>
      <c r="I17" s="103"/>
      <c r="J17" s="104">
        <f>SUM(J7:J16)</f>
        <v>5</v>
      </c>
      <c r="L17" s="27" t="str">
        <f t="shared" si="1"/>
        <v/>
      </c>
    </row>
    <row r="18" spans="1:12" x14ac:dyDescent="0.3">
      <c r="A18" s="102"/>
      <c r="B18" s="102" t="s">
        <v>197</v>
      </c>
      <c r="C18" s="102"/>
      <c r="D18" s="102"/>
    </row>
    <row r="19" spans="1:12" x14ac:dyDescent="0.3">
      <c r="A19" s="102"/>
      <c r="B19" s="102" t="s">
        <v>198</v>
      </c>
      <c r="C19" s="102"/>
      <c r="D19" s="102"/>
    </row>
    <row r="20" spans="1:12" x14ac:dyDescent="0.3">
      <c r="A20" s="102"/>
      <c r="B20" s="102" t="s">
        <v>199</v>
      </c>
      <c r="C20" s="102"/>
      <c r="D20" s="102"/>
    </row>
    <row r="21" spans="1:12" x14ac:dyDescent="0.3">
      <c r="A21" s="102"/>
      <c r="B21" s="102" t="s">
        <v>200</v>
      </c>
      <c r="C21" s="102"/>
      <c r="D21" s="102"/>
    </row>
    <row r="22" spans="1:12" x14ac:dyDescent="0.3">
      <c r="A22" s="102"/>
      <c r="B22" s="102"/>
      <c r="C22" s="102"/>
      <c r="D22" s="102"/>
    </row>
    <row r="23" spans="1:12" x14ac:dyDescent="0.3">
      <c r="A23" s="102"/>
      <c r="B23" s="102" t="s">
        <v>201</v>
      </c>
      <c r="C23" s="102"/>
      <c r="D23" s="102"/>
    </row>
    <row r="24" spans="1:12" x14ac:dyDescent="0.3">
      <c r="A24" s="102"/>
      <c r="B24" s="102" t="s">
        <v>202</v>
      </c>
      <c r="C24" s="102"/>
      <c r="D24" s="102"/>
    </row>
    <row r="25" spans="1:12" x14ac:dyDescent="0.3">
      <c r="A25" s="102"/>
      <c r="B25" s="102"/>
      <c r="C25" s="102"/>
      <c r="D25" s="102"/>
    </row>
    <row r="26" spans="1:12" ht="44.1" customHeight="1" x14ac:dyDescent="0.3">
      <c r="A26" s="629" t="s">
        <v>105</v>
      </c>
      <c r="B26" s="629"/>
      <c r="C26" s="629"/>
      <c r="D26" s="629"/>
      <c r="E26" s="629"/>
      <c r="F26" s="629"/>
      <c r="G26" s="629"/>
      <c r="H26" s="629"/>
      <c r="I26" s="629"/>
      <c r="J26" s="629"/>
      <c r="K26" s="629"/>
      <c r="L26" s="629"/>
    </row>
  </sheetData>
  <sheetProtection algorithmName="SHA-512" hashValue="I7hDmMeT4Tkz8CqupOhsz7nHi4wBEbk4pzBrUWWvhWnJQ3g9GyAdUm3IxaoBxuA/+1julBJ+RobTktvJTqzKoQ==" saltValue="lBGcLdsN57pHgxEjf3nZRw==" spinCount="100000" sheet="1" objects="1" scenarios="1"/>
  <mergeCells count="7">
    <mergeCell ref="A26:L26"/>
    <mergeCell ref="C5:C6"/>
    <mergeCell ref="B5:B6"/>
    <mergeCell ref="A1:L2"/>
    <mergeCell ref="E5:E6"/>
    <mergeCell ref="F5:J5"/>
    <mergeCell ref="D5:D6"/>
  </mergeCells>
  <pageMargins left="0.7" right="0.7" top="0.75" bottom="0.75" header="0.3" footer="0.3"/>
  <pageSetup scale="8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2944A-8EA5-4ED7-A0D0-8109708C61C3}">
  <sheetPr codeName="Sheet8">
    <tabColor theme="7" tint="0.39997558519241921"/>
  </sheetPr>
  <dimension ref="B1:P65"/>
  <sheetViews>
    <sheetView showGridLines="0" workbookViewId="0">
      <selection activeCell="N3" sqref="N3"/>
    </sheetView>
  </sheetViews>
  <sheetFormatPr defaultColWidth="9.44140625" defaultRowHeight="13.2" x14ac:dyDescent="0.25"/>
  <cols>
    <col min="1" max="1" width="4.44140625" style="235" customWidth="1"/>
    <col min="2" max="2" width="37.44140625" style="235" customWidth="1"/>
    <col min="3" max="14" width="16" style="235" customWidth="1"/>
    <col min="15" max="15" width="15.44140625" style="235" customWidth="1"/>
    <col min="16" max="16" width="9.44140625" style="235" customWidth="1"/>
    <col min="17" max="16384" width="9.44140625" style="235"/>
  </cols>
  <sheetData>
    <row r="1" spans="2:16" ht="38.4" x14ac:dyDescent="0.7">
      <c r="B1" s="491" t="s">
        <v>203</v>
      </c>
      <c r="C1" s="491"/>
      <c r="D1" s="491"/>
      <c r="E1" s="491"/>
      <c r="F1" s="491"/>
      <c r="G1" s="491"/>
      <c r="H1" s="491"/>
      <c r="I1" s="491"/>
      <c r="J1" s="491"/>
      <c r="K1" s="491"/>
      <c r="L1" s="491"/>
      <c r="M1" s="491"/>
      <c r="N1" s="491"/>
      <c r="O1" s="491"/>
    </row>
    <row r="3" spans="2:16" s="240" customFormat="1" ht="15.6" x14ac:dyDescent="0.3">
      <c r="B3" s="79" t="str">
        <f>IF('1. Program Description'!J12="YES","Please submit financial statements or a T1 or T2 (where applicable) if not already provided to the Region - this tab is NOT required","Please fill out the green cells if financial statements or T1 are unavailable")</f>
        <v>Please fill out the green cells if financial statements or T1 are unavailable</v>
      </c>
      <c r="C3" s="236"/>
      <c r="D3" s="237"/>
      <c r="E3" s="238"/>
      <c r="F3" s="239"/>
      <c r="G3" s="239"/>
      <c r="H3" s="239"/>
      <c r="I3" s="239"/>
      <c r="J3" s="239"/>
      <c r="L3" s="241"/>
      <c r="M3" s="242"/>
      <c r="N3" s="242"/>
      <c r="O3" s="242"/>
    </row>
    <row r="4" spans="2:16" s="240" customFormat="1" ht="15.6" x14ac:dyDescent="0.3">
      <c r="B4" s="79"/>
      <c r="C4" s="236"/>
      <c r="D4" s="237"/>
      <c r="E4" s="238"/>
      <c r="F4" s="239"/>
      <c r="G4" s="239"/>
      <c r="H4" s="239"/>
      <c r="I4" s="239"/>
      <c r="J4" s="239"/>
      <c r="L4" s="241"/>
      <c r="M4" s="242"/>
      <c r="N4" s="242"/>
      <c r="O4" s="242"/>
    </row>
    <row r="5" spans="2:16" s="240" customFormat="1" ht="15.6" x14ac:dyDescent="0.3">
      <c r="B5" s="236" t="s">
        <v>204</v>
      </c>
      <c r="C5" s="236"/>
      <c r="D5" s="237"/>
      <c r="E5" s="238"/>
      <c r="F5" s="239"/>
      <c r="G5" s="239"/>
      <c r="H5" s="239"/>
      <c r="I5" s="239"/>
      <c r="J5" s="239"/>
      <c r="L5" s="241"/>
      <c r="M5" s="242"/>
      <c r="N5" s="242"/>
      <c r="O5" s="242"/>
    </row>
    <row r="6" spans="2:16" s="240" customFormat="1" ht="14.4" thickBot="1" x14ac:dyDescent="0.3">
      <c r="B6" s="243"/>
      <c r="C6" s="241"/>
      <c r="L6" s="241"/>
    </row>
    <row r="7" spans="2:16" s="240" customFormat="1" ht="41.85" customHeight="1" x14ac:dyDescent="0.25">
      <c r="B7" s="663" t="s">
        <v>205</v>
      </c>
      <c r="C7" s="665" t="s">
        <v>206</v>
      </c>
      <c r="D7" s="666"/>
      <c r="E7" s="666"/>
      <c r="F7" s="666"/>
      <c r="G7" s="666"/>
      <c r="H7" s="666"/>
      <c r="I7" s="666"/>
      <c r="J7" s="666"/>
      <c r="K7" s="666"/>
      <c r="L7" s="666"/>
      <c r="M7" s="666"/>
      <c r="N7" s="666"/>
      <c r="O7" s="667"/>
      <c r="P7" s="244"/>
    </row>
    <row r="8" spans="2:16" s="240" customFormat="1" ht="36" customHeight="1" thickBot="1" x14ac:dyDescent="0.3">
      <c r="B8" s="664"/>
      <c r="C8" s="245" t="s">
        <v>207</v>
      </c>
      <c r="D8" s="245" t="s">
        <v>208</v>
      </c>
      <c r="E8" s="245" t="s">
        <v>209</v>
      </c>
      <c r="F8" s="245" t="s">
        <v>210</v>
      </c>
      <c r="G8" s="245" t="s">
        <v>211</v>
      </c>
      <c r="H8" s="245" t="s">
        <v>212</v>
      </c>
      <c r="I8" s="245" t="s">
        <v>213</v>
      </c>
      <c r="J8" s="245" t="s">
        <v>214</v>
      </c>
      <c r="K8" s="245" t="s">
        <v>215</v>
      </c>
      <c r="L8" s="245" t="s">
        <v>216</v>
      </c>
      <c r="M8" s="245" t="s">
        <v>217</v>
      </c>
      <c r="N8" s="245" t="s">
        <v>218</v>
      </c>
      <c r="O8" s="246" t="s">
        <v>219</v>
      </c>
    </row>
    <row r="9" spans="2:16" s="240" customFormat="1" ht="14.4" thickBot="1" x14ac:dyDescent="0.3">
      <c r="B9" s="247" t="s">
        <v>220</v>
      </c>
      <c r="C9" s="288"/>
      <c r="D9" s="288"/>
      <c r="E9" s="288"/>
      <c r="F9" s="288"/>
      <c r="G9" s="288"/>
      <c r="H9" s="288"/>
      <c r="I9" s="288"/>
      <c r="J9" s="288"/>
      <c r="K9" s="288"/>
      <c r="L9" s="288"/>
      <c r="M9" s="288"/>
      <c r="N9" s="288"/>
      <c r="O9" s="248"/>
    </row>
    <row r="10" spans="2:16" s="240" customFormat="1" ht="13.8" x14ac:dyDescent="0.25">
      <c r="B10" s="249" t="s">
        <v>221</v>
      </c>
      <c r="C10" s="289">
        <v>1</v>
      </c>
      <c r="D10" s="289">
        <v>1</v>
      </c>
      <c r="E10" s="289">
        <v>1</v>
      </c>
      <c r="F10" s="289">
        <v>1</v>
      </c>
      <c r="G10" s="289">
        <v>1</v>
      </c>
      <c r="H10" s="289">
        <v>1</v>
      </c>
      <c r="I10" s="289">
        <v>1</v>
      </c>
      <c r="J10" s="289">
        <v>1</v>
      </c>
      <c r="K10" s="289">
        <v>1</v>
      </c>
      <c r="L10" s="289">
        <v>1</v>
      </c>
      <c r="M10" s="289">
        <v>1</v>
      </c>
      <c r="N10" s="289">
        <v>10</v>
      </c>
      <c r="O10" s="250">
        <f>SUM(C10:N10)</f>
        <v>21</v>
      </c>
    </row>
    <row r="11" spans="2:16" s="240" customFormat="1" ht="13.8" x14ac:dyDescent="0.25">
      <c r="B11" s="290" t="s">
        <v>222</v>
      </c>
      <c r="C11" s="289"/>
      <c r="D11" s="289"/>
      <c r="E11" s="289"/>
      <c r="F11" s="289"/>
      <c r="G11" s="289"/>
      <c r="H11" s="289"/>
      <c r="I11" s="289"/>
      <c r="J11" s="289"/>
      <c r="K11" s="289"/>
      <c r="L11" s="289"/>
      <c r="M11" s="289"/>
      <c r="N11" s="289"/>
      <c r="O11" s="251">
        <f t="shared" ref="O11:O18" si="0">SUM(C11:N11)</f>
        <v>0</v>
      </c>
    </row>
    <row r="12" spans="2:16" s="240" customFormat="1" ht="13.8" x14ac:dyDescent="0.25">
      <c r="B12" s="291" t="s">
        <v>222</v>
      </c>
      <c r="C12" s="289"/>
      <c r="D12" s="289"/>
      <c r="E12" s="289"/>
      <c r="F12" s="289"/>
      <c r="G12" s="289"/>
      <c r="H12" s="289"/>
      <c r="I12" s="289"/>
      <c r="J12" s="289"/>
      <c r="K12" s="289"/>
      <c r="L12" s="289"/>
      <c r="M12" s="289"/>
      <c r="N12" s="289"/>
      <c r="O12" s="251">
        <f t="shared" si="0"/>
        <v>0</v>
      </c>
    </row>
    <row r="13" spans="2:16" s="240" customFormat="1" ht="13.8" x14ac:dyDescent="0.25">
      <c r="B13" s="291" t="s">
        <v>222</v>
      </c>
      <c r="C13" s="289"/>
      <c r="D13" s="289"/>
      <c r="E13" s="289"/>
      <c r="F13" s="289"/>
      <c r="G13" s="289"/>
      <c r="H13" s="289"/>
      <c r="I13" s="289"/>
      <c r="J13" s="289"/>
      <c r="K13" s="289"/>
      <c r="L13" s="289"/>
      <c r="M13" s="289"/>
      <c r="N13" s="289"/>
      <c r="O13" s="251">
        <f t="shared" si="0"/>
        <v>0</v>
      </c>
    </row>
    <row r="14" spans="2:16" s="240" customFormat="1" ht="13.8" x14ac:dyDescent="0.25">
      <c r="B14" s="291" t="s">
        <v>222</v>
      </c>
      <c r="C14" s="289"/>
      <c r="D14" s="289"/>
      <c r="E14" s="289"/>
      <c r="F14" s="289"/>
      <c r="G14" s="289"/>
      <c r="H14" s="289"/>
      <c r="I14" s="289"/>
      <c r="J14" s="289"/>
      <c r="K14" s="289"/>
      <c r="L14" s="289"/>
      <c r="M14" s="289"/>
      <c r="N14" s="289"/>
      <c r="O14" s="251">
        <f t="shared" si="0"/>
        <v>0</v>
      </c>
    </row>
    <row r="15" spans="2:16" s="240" customFormat="1" ht="13.8" x14ac:dyDescent="0.25">
      <c r="B15" s="291" t="s">
        <v>222</v>
      </c>
      <c r="C15" s="289"/>
      <c r="D15" s="289"/>
      <c r="E15" s="289"/>
      <c r="F15" s="289"/>
      <c r="G15" s="289"/>
      <c r="H15" s="289"/>
      <c r="I15" s="289"/>
      <c r="J15" s="289"/>
      <c r="K15" s="289"/>
      <c r="L15" s="289"/>
      <c r="M15" s="289"/>
      <c r="N15" s="289"/>
      <c r="O15" s="251">
        <f t="shared" si="0"/>
        <v>0</v>
      </c>
    </row>
    <row r="16" spans="2:16" s="240" customFormat="1" ht="13.8" x14ac:dyDescent="0.25">
      <c r="B16" s="291" t="s">
        <v>222</v>
      </c>
      <c r="C16" s="289"/>
      <c r="D16" s="289"/>
      <c r="E16" s="289"/>
      <c r="F16" s="289"/>
      <c r="G16" s="289"/>
      <c r="H16" s="289"/>
      <c r="I16" s="289"/>
      <c r="J16" s="289"/>
      <c r="K16" s="289"/>
      <c r="L16" s="289"/>
      <c r="M16" s="289"/>
      <c r="N16" s="289"/>
      <c r="O16" s="251">
        <f t="shared" si="0"/>
        <v>0</v>
      </c>
    </row>
    <row r="17" spans="2:16" s="240" customFormat="1" ht="13.8" x14ac:dyDescent="0.25">
      <c r="B17" s="291" t="s">
        <v>222</v>
      </c>
      <c r="C17" s="289"/>
      <c r="D17" s="289"/>
      <c r="E17" s="289"/>
      <c r="F17" s="289"/>
      <c r="G17" s="289"/>
      <c r="H17" s="289"/>
      <c r="I17" s="289"/>
      <c r="J17" s="289"/>
      <c r="K17" s="289"/>
      <c r="L17" s="289"/>
      <c r="M17" s="289"/>
      <c r="N17" s="289"/>
      <c r="O17" s="251">
        <f t="shared" si="0"/>
        <v>0</v>
      </c>
    </row>
    <row r="18" spans="2:16" s="240" customFormat="1" ht="14.4" thickBot="1" x14ac:dyDescent="0.3">
      <c r="B18" s="292" t="s">
        <v>222</v>
      </c>
      <c r="C18" s="289"/>
      <c r="D18" s="289"/>
      <c r="E18" s="289"/>
      <c r="F18" s="289"/>
      <c r="G18" s="289"/>
      <c r="H18" s="289"/>
      <c r="I18" s="289"/>
      <c r="J18" s="289"/>
      <c r="K18" s="289"/>
      <c r="L18" s="289"/>
      <c r="M18" s="289"/>
      <c r="N18" s="289"/>
      <c r="O18" s="251">
        <f t="shared" si="0"/>
        <v>0</v>
      </c>
    </row>
    <row r="19" spans="2:16" s="240" customFormat="1" ht="14.4" thickBot="1" x14ac:dyDescent="0.3">
      <c r="B19" s="252" t="s">
        <v>223</v>
      </c>
      <c r="C19" s="253">
        <f>SUM(C10:C18)</f>
        <v>1</v>
      </c>
      <c r="D19" s="253">
        <f t="shared" ref="D19:N19" si="1">SUM(D10:D18)</f>
        <v>1</v>
      </c>
      <c r="E19" s="253">
        <f t="shared" si="1"/>
        <v>1</v>
      </c>
      <c r="F19" s="253">
        <f t="shared" si="1"/>
        <v>1</v>
      </c>
      <c r="G19" s="253">
        <f t="shared" si="1"/>
        <v>1</v>
      </c>
      <c r="H19" s="253">
        <f t="shared" si="1"/>
        <v>1</v>
      </c>
      <c r="I19" s="253">
        <f t="shared" si="1"/>
        <v>1</v>
      </c>
      <c r="J19" s="253">
        <f t="shared" si="1"/>
        <v>1</v>
      </c>
      <c r="K19" s="253">
        <f t="shared" si="1"/>
        <v>1</v>
      </c>
      <c r="L19" s="253">
        <f t="shared" si="1"/>
        <v>1</v>
      </c>
      <c r="M19" s="253">
        <f t="shared" si="1"/>
        <v>1</v>
      </c>
      <c r="N19" s="253">
        <f t="shared" si="1"/>
        <v>10</v>
      </c>
      <c r="O19" s="253">
        <f>SUM(O10:O18)</f>
        <v>21</v>
      </c>
    </row>
    <row r="20" spans="2:16" s="240" customFormat="1" ht="13.8" x14ac:dyDescent="0.25">
      <c r="B20" s="254" t="s">
        <v>224</v>
      </c>
      <c r="C20" s="255"/>
      <c r="D20" s="255"/>
      <c r="E20" s="255"/>
      <c r="F20" s="255"/>
      <c r="G20" s="255"/>
      <c r="H20" s="255"/>
      <c r="I20" s="255"/>
      <c r="J20" s="255"/>
      <c r="K20" s="255"/>
      <c r="L20" s="255"/>
      <c r="M20" s="255"/>
      <c r="N20" s="255"/>
      <c r="O20" s="256" t="s">
        <v>225</v>
      </c>
    </row>
    <row r="21" spans="2:16" s="240" customFormat="1" ht="13.8" x14ac:dyDescent="0.25">
      <c r="B21" s="257" t="s">
        <v>226</v>
      </c>
      <c r="C21" s="293"/>
      <c r="D21" s="293"/>
      <c r="E21" s="293"/>
      <c r="F21" s="293"/>
      <c r="G21" s="293"/>
      <c r="H21" s="293"/>
      <c r="I21" s="293"/>
      <c r="J21" s="293"/>
      <c r="K21" s="293"/>
      <c r="L21" s="293"/>
      <c r="M21" s="293"/>
      <c r="N21" s="293"/>
      <c r="O21" s="258">
        <f t="shared" ref="O21:O31" si="2">SUM(C21:N21)</f>
        <v>0</v>
      </c>
      <c r="P21" s="244"/>
    </row>
    <row r="22" spans="2:16" s="240" customFormat="1" ht="13.8" x14ac:dyDescent="0.25">
      <c r="B22" s="257" t="s">
        <v>368</v>
      </c>
      <c r="C22" s="293"/>
      <c r="D22" s="293"/>
      <c r="E22" s="293"/>
      <c r="F22" s="293"/>
      <c r="G22" s="293"/>
      <c r="H22" s="293"/>
      <c r="I22" s="293"/>
      <c r="J22" s="293"/>
      <c r="K22" s="293"/>
      <c r="L22" s="293"/>
      <c r="M22" s="293"/>
      <c r="N22" s="293"/>
      <c r="O22" s="258">
        <f t="shared" si="2"/>
        <v>0</v>
      </c>
    </row>
    <row r="23" spans="2:16" s="240" customFormat="1" ht="13.8" x14ac:dyDescent="0.25">
      <c r="B23" s="257" t="s">
        <v>227</v>
      </c>
      <c r="C23" s="293"/>
      <c r="D23" s="293"/>
      <c r="E23" s="293"/>
      <c r="F23" s="293"/>
      <c r="G23" s="293"/>
      <c r="H23" s="293"/>
      <c r="I23" s="293"/>
      <c r="J23" s="293"/>
      <c r="K23" s="293"/>
      <c r="L23" s="293"/>
      <c r="M23" s="293"/>
      <c r="N23" s="293"/>
      <c r="O23" s="258">
        <f t="shared" si="2"/>
        <v>0</v>
      </c>
    </row>
    <row r="24" spans="2:16" s="240" customFormat="1" ht="13.8" x14ac:dyDescent="0.25">
      <c r="B24" s="257" t="s">
        <v>228</v>
      </c>
      <c r="C24" s="293"/>
      <c r="D24" s="293"/>
      <c r="E24" s="293"/>
      <c r="F24" s="293"/>
      <c r="G24" s="293"/>
      <c r="H24" s="293"/>
      <c r="I24" s="293"/>
      <c r="J24" s="293"/>
      <c r="K24" s="293"/>
      <c r="L24" s="293"/>
      <c r="M24" s="293"/>
      <c r="N24" s="293"/>
      <c r="O24" s="258">
        <f t="shared" si="2"/>
        <v>0</v>
      </c>
    </row>
    <row r="25" spans="2:16" s="240" customFormat="1" ht="13.8" x14ac:dyDescent="0.25">
      <c r="B25" s="257" t="s">
        <v>229</v>
      </c>
      <c r="C25" s="293"/>
      <c r="D25" s="293"/>
      <c r="E25" s="293"/>
      <c r="F25" s="293"/>
      <c r="G25" s="293"/>
      <c r="H25" s="293"/>
      <c r="I25" s="293"/>
      <c r="J25" s="293"/>
      <c r="K25" s="293"/>
      <c r="L25" s="293"/>
      <c r="M25" s="293"/>
      <c r="N25" s="293"/>
      <c r="O25" s="258">
        <f t="shared" si="2"/>
        <v>0</v>
      </c>
    </row>
    <row r="26" spans="2:16" s="240" customFormat="1" ht="13.8" x14ac:dyDescent="0.25">
      <c r="B26" s="257" t="s">
        <v>230</v>
      </c>
      <c r="C26" s="293"/>
      <c r="D26" s="293"/>
      <c r="E26" s="293"/>
      <c r="F26" s="293"/>
      <c r="G26" s="293"/>
      <c r="H26" s="293"/>
      <c r="I26" s="293"/>
      <c r="J26" s="293"/>
      <c r="K26" s="293"/>
      <c r="L26" s="293"/>
      <c r="M26" s="293"/>
      <c r="N26" s="293"/>
      <c r="O26" s="258">
        <f t="shared" si="2"/>
        <v>0</v>
      </c>
    </row>
    <row r="27" spans="2:16" s="240" customFormat="1" ht="13.8" x14ac:dyDescent="0.25">
      <c r="B27" s="294" t="s">
        <v>222</v>
      </c>
      <c r="C27" s="293"/>
      <c r="D27" s="293"/>
      <c r="E27" s="293"/>
      <c r="F27" s="293"/>
      <c r="G27" s="293"/>
      <c r="H27" s="293"/>
      <c r="I27" s="293"/>
      <c r="J27" s="293"/>
      <c r="K27" s="293"/>
      <c r="L27" s="293"/>
      <c r="M27" s="293"/>
      <c r="N27" s="293"/>
      <c r="O27" s="258">
        <f t="shared" si="2"/>
        <v>0</v>
      </c>
    </row>
    <row r="28" spans="2:16" s="240" customFormat="1" ht="13.8" x14ac:dyDescent="0.25">
      <c r="B28" s="294" t="s">
        <v>222</v>
      </c>
      <c r="C28" s="293"/>
      <c r="D28" s="293"/>
      <c r="E28" s="293"/>
      <c r="F28" s="293"/>
      <c r="G28" s="293"/>
      <c r="H28" s="293"/>
      <c r="I28" s="293"/>
      <c r="J28" s="293"/>
      <c r="K28" s="293"/>
      <c r="L28" s="293"/>
      <c r="M28" s="293"/>
      <c r="N28" s="293"/>
      <c r="O28" s="258">
        <f t="shared" si="2"/>
        <v>0</v>
      </c>
    </row>
    <row r="29" spans="2:16" s="240" customFormat="1" ht="13.8" x14ac:dyDescent="0.25">
      <c r="B29" s="294" t="s">
        <v>222</v>
      </c>
      <c r="C29" s="293"/>
      <c r="D29" s="293"/>
      <c r="E29" s="293"/>
      <c r="F29" s="293"/>
      <c r="G29" s="293"/>
      <c r="H29" s="293"/>
      <c r="I29" s="293"/>
      <c r="J29" s="293"/>
      <c r="K29" s="293"/>
      <c r="L29" s="293"/>
      <c r="M29" s="293"/>
      <c r="N29" s="293"/>
      <c r="O29" s="258">
        <f t="shared" si="2"/>
        <v>0</v>
      </c>
    </row>
    <row r="30" spans="2:16" s="240" customFormat="1" ht="13.8" x14ac:dyDescent="0.25">
      <c r="B30" s="294" t="s">
        <v>222</v>
      </c>
      <c r="C30" s="293"/>
      <c r="D30" s="293"/>
      <c r="E30" s="293"/>
      <c r="F30" s="293"/>
      <c r="G30" s="293"/>
      <c r="H30" s="293"/>
      <c r="I30" s="293"/>
      <c r="J30" s="293"/>
      <c r="K30" s="293"/>
      <c r="L30" s="293"/>
      <c r="M30" s="293"/>
      <c r="N30" s="293"/>
      <c r="O30" s="258">
        <f t="shared" si="2"/>
        <v>0</v>
      </c>
    </row>
    <row r="31" spans="2:16" s="240" customFormat="1" ht="13.8" x14ac:dyDescent="0.25">
      <c r="B31" s="294" t="s">
        <v>222</v>
      </c>
      <c r="C31" s="293"/>
      <c r="D31" s="293"/>
      <c r="E31" s="293"/>
      <c r="F31" s="293"/>
      <c r="G31" s="293"/>
      <c r="H31" s="293"/>
      <c r="I31" s="293"/>
      <c r="J31" s="293"/>
      <c r="K31" s="293"/>
      <c r="L31" s="293"/>
      <c r="M31" s="293"/>
      <c r="N31" s="293"/>
      <c r="O31" s="258">
        <f t="shared" si="2"/>
        <v>0</v>
      </c>
    </row>
    <row r="32" spans="2:16" s="240" customFormat="1" ht="14.4" thickBot="1" x14ac:dyDescent="0.3">
      <c r="B32" s="259" t="s">
        <v>231</v>
      </c>
      <c r="C32" s="260">
        <f>SUM(C21:C31)</f>
        <v>0</v>
      </c>
      <c r="D32" s="260">
        <f t="shared" ref="D32:N32" si="3">SUM(D21:D31)</f>
        <v>0</v>
      </c>
      <c r="E32" s="260">
        <f t="shared" si="3"/>
        <v>0</v>
      </c>
      <c r="F32" s="260">
        <f t="shared" si="3"/>
        <v>0</v>
      </c>
      <c r="G32" s="260">
        <f t="shared" si="3"/>
        <v>0</v>
      </c>
      <c r="H32" s="260">
        <f t="shared" si="3"/>
        <v>0</v>
      </c>
      <c r="I32" s="260">
        <f t="shared" si="3"/>
        <v>0</v>
      </c>
      <c r="J32" s="260">
        <f t="shared" si="3"/>
        <v>0</v>
      </c>
      <c r="K32" s="260">
        <f t="shared" si="3"/>
        <v>0</v>
      </c>
      <c r="L32" s="260">
        <f t="shared" si="3"/>
        <v>0</v>
      </c>
      <c r="M32" s="260">
        <f t="shared" si="3"/>
        <v>0</v>
      </c>
      <c r="N32" s="260">
        <f t="shared" si="3"/>
        <v>0</v>
      </c>
      <c r="O32" s="260">
        <f>SUM(O21:O31)</f>
        <v>0</v>
      </c>
    </row>
    <row r="33" spans="2:15" s="240" customFormat="1" ht="14.4" thickBot="1" x14ac:dyDescent="0.3">
      <c r="B33" s="261"/>
      <c r="C33" s="262"/>
      <c r="D33" s="262"/>
      <c r="E33" s="262"/>
      <c r="F33" s="262"/>
      <c r="G33" s="262"/>
      <c r="H33" s="262"/>
      <c r="I33" s="262"/>
      <c r="J33" s="262"/>
      <c r="K33" s="262"/>
      <c r="L33" s="262"/>
      <c r="M33" s="262"/>
      <c r="N33" s="262"/>
      <c r="O33" s="262"/>
    </row>
    <row r="34" spans="2:15" s="240" customFormat="1" ht="14.4" thickBot="1" x14ac:dyDescent="0.3">
      <c r="B34" s="252" t="s">
        <v>232</v>
      </c>
      <c r="C34" s="253">
        <f t="shared" ref="C34:N34" si="4">C19-C32</f>
        <v>1</v>
      </c>
      <c r="D34" s="253">
        <f t="shared" si="4"/>
        <v>1</v>
      </c>
      <c r="E34" s="253">
        <f t="shared" si="4"/>
        <v>1</v>
      </c>
      <c r="F34" s="253">
        <f t="shared" si="4"/>
        <v>1</v>
      </c>
      <c r="G34" s="253">
        <f t="shared" si="4"/>
        <v>1</v>
      </c>
      <c r="H34" s="253">
        <f t="shared" si="4"/>
        <v>1</v>
      </c>
      <c r="I34" s="253">
        <f t="shared" si="4"/>
        <v>1</v>
      </c>
      <c r="J34" s="253">
        <f t="shared" si="4"/>
        <v>1</v>
      </c>
      <c r="K34" s="253">
        <f t="shared" si="4"/>
        <v>1</v>
      </c>
      <c r="L34" s="253">
        <f t="shared" si="4"/>
        <v>1</v>
      </c>
      <c r="M34" s="253">
        <f t="shared" si="4"/>
        <v>1</v>
      </c>
      <c r="N34" s="253">
        <f t="shared" si="4"/>
        <v>10</v>
      </c>
      <c r="O34" s="263">
        <f>SUM(C34:N34)</f>
        <v>21</v>
      </c>
    </row>
    <row r="35" spans="2:15" s="240" customFormat="1" ht="18" customHeight="1" x14ac:dyDescent="0.25">
      <c r="B35" s="244"/>
      <c r="C35" s="244"/>
      <c r="D35" s="244"/>
    </row>
    <row r="36" spans="2:15" s="240" customFormat="1" ht="18" customHeight="1" x14ac:dyDescent="0.25">
      <c r="B36" s="244"/>
      <c r="C36" s="244"/>
      <c r="D36" s="244"/>
      <c r="J36" s="264"/>
    </row>
    <row r="37" spans="2:15" s="240" customFormat="1" ht="18" customHeight="1" x14ac:dyDescent="0.25">
      <c r="B37" s="241" t="s">
        <v>233</v>
      </c>
      <c r="C37" s="244"/>
      <c r="D37" s="244"/>
      <c r="L37" s="264"/>
    </row>
    <row r="38" spans="2:15" s="240" customFormat="1" ht="18" customHeight="1" thickBot="1" x14ac:dyDescent="0.3">
      <c r="B38" s="241"/>
      <c r="C38" s="244"/>
      <c r="D38" s="244"/>
      <c r="L38" s="265"/>
      <c r="M38" s="265"/>
    </row>
    <row r="39" spans="2:15" s="240" customFormat="1" ht="34.799999999999997" customHeight="1" thickBot="1" x14ac:dyDescent="0.3">
      <c r="B39" s="466" t="s">
        <v>367</v>
      </c>
      <c r="C39" s="266" t="s">
        <v>234</v>
      </c>
      <c r="D39" s="674" t="s">
        <v>235</v>
      </c>
      <c r="E39" s="675"/>
      <c r="F39" s="676"/>
    </row>
    <row r="40" spans="2:15" s="240" customFormat="1" ht="18" customHeight="1" x14ac:dyDescent="0.25">
      <c r="B40" s="469"/>
      <c r="C40" s="296"/>
      <c r="D40" s="677"/>
      <c r="E40" s="678"/>
      <c r="F40" s="679"/>
    </row>
    <row r="41" spans="2:15" s="240" customFormat="1" ht="18" customHeight="1" x14ac:dyDescent="0.25">
      <c r="B41" s="469"/>
      <c r="C41" s="296"/>
      <c r="D41" s="660"/>
      <c r="E41" s="661"/>
      <c r="F41" s="662"/>
      <c r="H41" s="265"/>
    </row>
    <row r="42" spans="2:15" s="240" customFormat="1" ht="18" customHeight="1" x14ac:dyDescent="0.25">
      <c r="B42" s="469"/>
      <c r="C42" s="296"/>
      <c r="D42" s="660"/>
      <c r="E42" s="661"/>
      <c r="F42" s="662"/>
    </row>
    <row r="43" spans="2:15" s="240" customFormat="1" ht="18" customHeight="1" x14ac:dyDescent="0.25">
      <c r="B43" s="469"/>
      <c r="C43" s="296"/>
      <c r="D43" s="660"/>
      <c r="E43" s="661"/>
      <c r="F43" s="662"/>
    </row>
    <row r="44" spans="2:15" s="240" customFormat="1" ht="18" customHeight="1" x14ac:dyDescent="0.25">
      <c r="B44" s="469"/>
      <c r="C44" s="296"/>
      <c r="D44" s="660"/>
      <c r="E44" s="661"/>
      <c r="F44" s="662"/>
    </row>
    <row r="45" spans="2:15" s="240" customFormat="1" ht="18" customHeight="1" x14ac:dyDescent="0.25">
      <c r="B45" s="469"/>
      <c r="C45" s="296"/>
      <c r="D45" s="660"/>
      <c r="E45" s="661"/>
      <c r="F45" s="662"/>
    </row>
    <row r="46" spans="2:15" s="240" customFormat="1" ht="18" customHeight="1" x14ac:dyDescent="0.25">
      <c r="B46" s="267" t="s">
        <v>187</v>
      </c>
      <c r="C46" s="268">
        <f>SUM(C40:C45)</f>
        <v>0</v>
      </c>
      <c r="D46" s="668"/>
      <c r="E46" s="669"/>
      <c r="F46" s="670"/>
    </row>
    <row r="47" spans="2:15" s="240" customFormat="1" ht="18" customHeight="1" x14ac:dyDescent="0.25">
      <c r="B47" s="269"/>
      <c r="C47" s="270"/>
      <c r="D47" s="271"/>
      <c r="E47" s="271"/>
      <c r="F47" s="271"/>
    </row>
    <row r="48" spans="2:15" s="240" customFormat="1" ht="18" customHeight="1" thickBot="1" x14ac:dyDescent="0.3">
      <c r="B48" s="269"/>
      <c r="C48" s="270"/>
      <c r="D48" s="271"/>
      <c r="E48" s="271"/>
      <c r="F48" s="271"/>
    </row>
    <row r="49" spans="2:15" s="240" customFormat="1" ht="18" customHeight="1" thickBot="1" x14ac:dyDescent="0.3">
      <c r="B49" s="272" t="s">
        <v>236</v>
      </c>
      <c r="C49" s="417"/>
      <c r="D49" s="271"/>
      <c r="E49" s="271"/>
      <c r="F49" s="271"/>
    </row>
    <row r="50" spans="2:15" s="240" customFormat="1" ht="18" customHeight="1" thickBot="1" x14ac:dyDescent="0.3">
      <c r="B50" s="273"/>
    </row>
    <row r="51" spans="2:15" s="240" customFormat="1" ht="18" customHeight="1" x14ac:dyDescent="0.25">
      <c r="B51" s="274" t="s">
        <v>237</v>
      </c>
      <c r="C51" s="275" t="s">
        <v>234</v>
      </c>
      <c r="D51" s="680" t="s">
        <v>235</v>
      </c>
      <c r="E51" s="680"/>
      <c r="F51" s="681"/>
    </row>
    <row r="52" spans="2:15" s="240" customFormat="1" ht="18" customHeight="1" x14ac:dyDescent="0.25">
      <c r="B52" s="276" t="s">
        <v>238</v>
      </c>
      <c r="C52" s="277">
        <f>SUM(C53:C55)</f>
        <v>0</v>
      </c>
      <c r="D52" s="656" t="s">
        <v>239</v>
      </c>
      <c r="E52" s="656"/>
      <c r="F52" s="657"/>
    </row>
    <row r="53" spans="2:15" s="240" customFormat="1" ht="18" customHeight="1" x14ac:dyDescent="0.25">
      <c r="B53" s="278" t="s">
        <v>240</v>
      </c>
      <c r="C53" s="295"/>
      <c r="D53" s="658"/>
      <c r="E53" s="658"/>
      <c r="F53" s="659"/>
    </row>
    <row r="54" spans="2:15" s="240" customFormat="1" ht="18" customHeight="1" x14ac:dyDescent="0.25">
      <c r="B54" s="278" t="s">
        <v>241</v>
      </c>
      <c r="C54" s="295"/>
      <c r="D54" s="658"/>
      <c r="E54" s="658"/>
      <c r="F54" s="659"/>
    </row>
    <row r="55" spans="2:15" s="240" customFormat="1" ht="18" customHeight="1" x14ac:dyDescent="0.25">
      <c r="B55" s="278" t="s">
        <v>242</v>
      </c>
      <c r="C55" s="295"/>
      <c r="D55" s="658"/>
      <c r="E55" s="658"/>
      <c r="F55" s="659"/>
    </row>
    <row r="56" spans="2:15" s="240" customFormat="1" ht="18" customHeight="1" x14ac:dyDescent="0.25">
      <c r="B56" s="418" t="s">
        <v>239</v>
      </c>
      <c r="C56" s="419"/>
      <c r="D56" s="420"/>
      <c r="E56" s="420"/>
      <c r="F56" s="421"/>
    </row>
    <row r="57" spans="2:15" s="240" customFormat="1" ht="18" customHeight="1" x14ac:dyDescent="0.25">
      <c r="B57" s="276" t="s">
        <v>243</v>
      </c>
      <c r="C57" s="277">
        <f>SUM(C58:C59)</f>
        <v>0</v>
      </c>
      <c r="D57" s="656" t="s">
        <v>239</v>
      </c>
      <c r="E57" s="656"/>
      <c r="F57" s="657"/>
    </row>
    <row r="58" spans="2:15" s="240" customFormat="1" ht="18" customHeight="1" x14ac:dyDescent="0.25">
      <c r="B58" s="278" t="s">
        <v>244</v>
      </c>
      <c r="C58" s="295"/>
      <c r="D58" s="658"/>
      <c r="E58" s="658"/>
      <c r="F58" s="659"/>
    </row>
    <row r="59" spans="2:15" s="240" customFormat="1" ht="18" customHeight="1" x14ac:dyDescent="0.25">
      <c r="B59" s="278" t="s">
        <v>245</v>
      </c>
      <c r="C59" s="295"/>
      <c r="D59" s="658"/>
      <c r="E59" s="658"/>
      <c r="F59" s="659"/>
    </row>
    <row r="60" spans="2:15" s="240" customFormat="1" ht="18" customHeight="1" x14ac:dyDescent="0.3">
      <c r="B60" s="279" t="s">
        <v>239</v>
      </c>
      <c r="C60" s="280"/>
      <c r="D60" s="281"/>
      <c r="E60" s="281"/>
      <c r="F60" s="282"/>
    </row>
    <row r="61" spans="2:15" s="240" customFormat="1" ht="18" customHeight="1" x14ac:dyDescent="0.25">
      <c r="B61" s="283" t="s">
        <v>246</v>
      </c>
      <c r="C61" s="284">
        <f>C52-C57</f>
        <v>0</v>
      </c>
      <c r="D61" s="682" t="s">
        <v>239</v>
      </c>
      <c r="E61" s="682"/>
      <c r="F61" s="683"/>
    </row>
    <row r="62" spans="2:15" s="240" customFormat="1" ht="18" customHeight="1" x14ac:dyDescent="0.25">
      <c r="B62" s="273"/>
    </row>
    <row r="63" spans="2:15" s="240" customFormat="1" ht="18" customHeight="1" x14ac:dyDescent="0.25">
      <c r="B63" s="273"/>
    </row>
    <row r="64" spans="2:15" s="240" customFormat="1" ht="15" customHeight="1" x14ac:dyDescent="0.25">
      <c r="B64" s="285" t="s">
        <v>247</v>
      </c>
      <c r="C64" s="286"/>
      <c r="D64" s="286"/>
      <c r="E64" s="286"/>
      <c r="F64" s="286"/>
      <c r="G64" s="286"/>
      <c r="H64" s="286"/>
      <c r="I64" s="286"/>
      <c r="J64" s="286"/>
      <c r="K64" s="286"/>
      <c r="L64" s="286"/>
      <c r="M64" s="286"/>
      <c r="N64" s="286"/>
      <c r="O64" s="287"/>
    </row>
    <row r="65" spans="2:15" s="240" customFormat="1" ht="60" customHeight="1" thickBot="1" x14ac:dyDescent="0.3">
      <c r="B65" s="671"/>
      <c r="C65" s="672"/>
      <c r="D65" s="672"/>
      <c r="E65" s="672"/>
      <c r="F65" s="672"/>
      <c r="G65" s="672"/>
      <c r="H65" s="672"/>
      <c r="I65" s="672"/>
      <c r="J65" s="672"/>
      <c r="K65" s="672"/>
      <c r="L65" s="672"/>
      <c r="M65" s="672"/>
      <c r="N65" s="672"/>
      <c r="O65" s="673"/>
    </row>
  </sheetData>
  <sheetProtection algorithmName="SHA-512" hashValue="OiRt7CYuqG6eJFvtpSvos3KtODohXYoNOa1nQ9+ou10szUTJ7ofpFFxvEc8RXD93sZSsC8XnjgY4dDe8ipNycQ==" saltValue="Xsow+NF4++24ZJqzG9gbRw==" spinCount="100000" sheet="1" objects="1" scenarios="1"/>
  <mergeCells count="21">
    <mergeCell ref="B7:B8"/>
    <mergeCell ref="C7:O7"/>
    <mergeCell ref="B1:O1"/>
    <mergeCell ref="D46:F46"/>
    <mergeCell ref="B65:O65"/>
    <mergeCell ref="D39:F39"/>
    <mergeCell ref="D40:F40"/>
    <mergeCell ref="D41:F41"/>
    <mergeCell ref="D42:F42"/>
    <mergeCell ref="D43:F43"/>
    <mergeCell ref="D45:F45"/>
    <mergeCell ref="D51:F51"/>
    <mergeCell ref="D57:F57"/>
    <mergeCell ref="D58:F58"/>
    <mergeCell ref="D59:F59"/>
    <mergeCell ref="D61:F61"/>
    <mergeCell ref="D52:F52"/>
    <mergeCell ref="D53:F53"/>
    <mergeCell ref="D54:F54"/>
    <mergeCell ref="D55:F55"/>
    <mergeCell ref="D44:F44"/>
  </mergeCells>
  <phoneticPr fontId="19" type="noConversion"/>
  <dataValidations count="1">
    <dataValidation type="list" allowBlank="1" showInputMessage="1" showErrorMessage="1" sqref="C9:N9" xr:uid="{19B5CE87-BB98-41E3-B108-148E00959884}">
      <formula1>"Actual, Forecast"</formula1>
    </dataValidation>
  </dataValidations>
  <pageMargins left="0.23622047244094491" right="0.15748031496062992" top="0.59055118110236227" bottom="0.59055118110236227" header="0.31496062992125984" footer="0.31496062992125984"/>
  <pageSetup scale="4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F85A9-209C-4513-8840-02B997A0C895}">
  <sheetPr codeName="Sheet9">
    <tabColor theme="7" tint="0.39997558519241921"/>
  </sheetPr>
  <dimension ref="A1:V29"/>
  <sheetViews>
    <sheetView workbookViewId="0">
      <selection activeCell="H11" sqref="H11:H12"/>
    </sheetView>
  </sheetViews>
  <sheetFormatPr defaultColWidth="8.77734375" defaultRowHeight="14.4" x14ac:dyDescent="0.3"/>
  <cols>
    <col min="1" max="1" width="3.5546875" style="2" customWidth="1"/>
    <col min="2" max="2" width="6.44140625" style="2" customWidth="1"/>
    <col min="3" max="3" width="44.44140625" style="2" customWidth="1"/>
    <col min="4" max="4" width="38.44140625" style="2" customWidth="1"/>
    <col min="5" max="5" width="13.44140625" style="2" customWidth="1"/>
    <col min="6" max="6" width="14.21875" style="2" customWidth="1"/>
    <col min="7" max="7" width="10.77734375" style="2" customWidth="1"/>
    <col min="8" max="8" width="8.77734375" style="2"/>
    <col min="9" max="9" width="2.77734375" style="2" customWidth="1"/>
    <col min="10" max="10" width="17" style="2" customWidth="1"/>
    <col min="11" max="16384" width="8.77734375" style="2"/>
  </cols>
  <sheetData>
    <row r="1" spans="1:22" ht="15.6" x14ac:dyDescent="0.3">
      <c r="A1" s="113" t="s">
        <v>248</v>
      </c>
      <c r="B1" s="113"/>
      <c r="C1" s="114"/>
      <c r="D1" s="114"/>
      <c r="E1" s="114"/>
      <c r="F1" s="114"/>
      <c r="G1" s="114"/>
      <c r="H1" s="114"/>
    </row>
    <row r="2" spans="1:22" ht="21" x14ac:dyDescent="0.4">
      <c r="A2" s="115" t="s">
        <v>249</v>
      </c>
      <c r="B2" s="115"/>
      <c r="C2" s="115"/>
      <c r="D2" s="114"/>
      <c r="E2" s="114"/>
      <c r="F2" s="114"/>
      <c r="G2" s="114"/>
      <c r="H2" s="114"/>
    </row>
    <row r="3" spans="1:22" x14ac:dyDescent="0.3">
      <c r="A3" s="114"/>
      <c r="B3" s="114"/>
      <c r="C3" s="114"/>
      <c r="D3" s="114"/>
      <c r="E3" s="114"/>
      <c r="F3" s="114"/>
      <c r="G3" s="114"/>
      <c r="H3" s="114"/>
    </row>
    <row r="4" spans="1:22" x14ac:dyDescent="0.3">
      <c r="A4" s="116" t="s">
        <v>250</v>
      </c>
      <c r="B4" s="114"/>
      <c r="C4" s="114"/>
      <c r="D4" s="114"/>
      <c r="E4" s="114"/>
      <c r="F4" s="114"/>
      <c r="G4" s="114"/>
      <c r="H4" s="114"/>
    </row>
    <row r="5" spans="1:22" x14ac:dyDescent="0.3">
      <c r="A5" s="116" t="s">
        <v>251</v>
      </c>
      <c r="B5" s="114"/>
      <c r="C5" s="114"/>
      <c r="D5" s="114"/>
      <c r="E5" s="114"/>
      <c r="F5" s="114"/>
      <c r="G5" s="114"/>
      <c r="H5" s="114"/>
    </row>
    <row r="6" spans="1:22" x14ac:dyDescent="0.3">
      <c r="A6" s="114"/>
      <c r="B6" s="114"/>
      <c r="C6" s="114"/>
      <c r="D6" s="114"/>
      <c r="E6" s="114"/>
      <c r="F6" s="114"/>
      <c r="G6" s="114"/>
      <c r="H6" s="114"/>
      <c r="J6" s="422" t="s">
        <v>252</v>
      </c>
      <c r="K6" s="114"/>
      <c r="L6" s="114"/>
      <c r="M6" s="114"/>
      <c r="N6" s="114"/>
      <c r="O6" s="114"/>
      <c r="P6" s="114"/>
      <c r="Q6" s="114"/>
      <c r="R6" s="114"/>
      <c r="S6" s="114"/>
      <c r="T6" s="114"/>
      <c r="U6" s="114"/>
      <c r="V6" s="114"/>
    </row>
    <row r="7" spans="1:22" x14ac:dyDescent="0.3">
      <c r="A7" s="114"/>
      <c r="B7" s="117" t="s">
        <v>253</v>
      </c>
      <c r="C7" s="128" t="s">
        <v>254</v>
      </c>
      <c r="D7" s="128" t="s">
        <v>255</v>
      </c>
      <c r="E7" s="128" t="s">
        <v>256</v>
      </c>
      <c r="F7" s="686" t="s">
        <v>257</v>
      </c>
      <c r="G7" s="687"/>
      <c r="H7" s="128" t="s">
        <v>258</v>
      </c>
      <c r="J7" s="423" t="s">
        <v>259</v>
      </c>
      <c r="K7" s="423" t="s">
        <v>260</v>
      </c>
      <c r="L7" s="423" t="s">
        <v>260</v>
      </c>
      <c r="M7" s="423" t="s">
        <v>260</v>
      </c>
      <c r="N7" s="423" t="s">
        <v>260</v>
      </c>
      <c r="O7" s="423" t="s">
        <v>260</v>
      </c>
      <c r="P7" s="423" t="s">
        <v>260</v>
      </c>
      <c r="Q7" s="423" t="s">
        <v>260</v>
      </c>
      <c r="R7" s="423" t="s">
        <v>260</v>
      </c>
      <c r="S7" s="423" t="s">
        <v>260</v>
      </c>
      <c r="T7" s="423" t="s">
        <v>260</v>
      </c>
      <c r="U7" s="423" t="s">
        <v>260</v>
      </c>
      <c r="V7" s="423" t="s">
        <v>260</v>
      </c>
    </row>
    <row r="8" spans="1:22" x14ac:dyDescent="0.3">
      <c r="A8" s="114"/>
      <c r="B8" s="688">
        <v>1</v>
      </c>
      <c r="C8" s="688" t="s">
        <v>261</v>
      </c>
      <c r="D8" s="688" t="s">
        <v>262</v>
      </c>
      <c r="E8" s="688">
        <f>'6. Financial Reporting'!O34</f>
        <v>21</v>
      </c>
      <c r="F8" s="119" t="s">
        <v>263</v>
      </c>
      <c r="G8" s="119" t="s">
        <v>264</v>
      </c>
      <c r="H8" s="684">
        <f>IF('6. Financial Reporting'!B53="","",IF(E8="N/A", 0, IF(E8&lt;0,0,35)))</f>
        <v>35</v>
      </c>
      <c r="J8" s="424" t="s">
        <v>265</v>
      </c>
      <c r="K8" s="425">
        <f>IFERROR('6. Financial Reporting'!C19/'6. Financial Reporting'!C32,0)</f>
        <v>0</v>
      </c>
      <c r="L8" s="425">
        <f>IFERROR('6. Financial Reporting'!D19/'6. Financial Reporting'!D32,0)</f>
        <v>0</v>
      </c>
      <c r="M8" s="425">
        <f>IFERROR('6. Financial Reporting'!E19/'6. Financial Reporting'!E32,0)</f>
        <v>0</v>
      </c>
      <c r="N8" s="425">
        <f>IFERROR('6. Financial Reporting'!F19/'6. Financial Reporting'!F32,0)</f>
        <v>0</v>
      </c>
      <c r="O8" s="425">
        <f>IFERROR('6. Financial Reporting'!G19/'6. Financial Reporting'!G32,0)</f>
        <v>0</v>
      </c>
      <c r="P8" s="425">
        <f>IFERROR('6. Financial Reporting'!H19/'6. Financial Reporting'!H32,0)</f>
        <v>0</v>
      </c>
      <c r="Q8" s="425">
        <f>IFERROR('6. Financial Reporting'!I19/'6. Financial Reporting'!I32,0)</f>
        <v>0</v>
      </c>
      <c r="R8" s="425">
        <f>IFERROR('6. Financial Reporting'!J19/'6. Financial Reporting'!J32,0)</f>
        <v>0</v>
      </c>
      <c r="S8" s="425">
        <f>IFERROR('6. Financial Reporting'!K19/'6. Financial Reporting'!K32,0)</f>
        <v>0</v>
      </c>
      <c r="T8" s="425">
        <f>IFERROR('6. Financial Reporting'!L19/'6. Financial Reporting'!L32,0)</f>
        <v>0</v>
      </c>
      <c r="U8" s="425">
        <f>IFERROR('6. Financial Reporting'!M19/'6. Financial Reporting'!M32,0)</f>
        <v>0</v>
      </c>
      <c r="V8" s="425">
        <f>IFERROR('6. Financial Reporting'!N19/'6. Financial Reporting'!N32,0)</f>
        <v>0</v>
      </c>
    </row>
    <row r="9" spans="1:22" x14ac:dyDescent="0.3">
      <c r="A9" s="114"/>
      <c r="B9" s="688"/>
      <c r="C9" s="688"/>
      <c r="D9" s="689"/>
      <c r="E9" s="689"/>
      <c r="F9" s="120">
        <v>35</v>
      </c>
      <c r="G9" s="120">
        <v>0</v>
      </c>
      <c r="H9" s="685"/>
    </row>
    <row r="10" spans="1:22" x14ac:dyDescent="0.3">
      <c r="A10" s="114"/>
      <c r="B10" s="121" t="s">
        <v>239</v>
      </c>
      <c r="C10" s="121" t="s">
        <v>239</v>
      </c>
      <c r="D10" s="122" t="s">
        <v>239</v>
      </c>
      <c r="E10" s="122" t="s">
        <v>239</v>
      </c>
      <c r="F10" s="123" t="s">
        <v>239</v>
      </c>
      <c r="G10" s="123" t="s">
        <v>239</v>
      </c>
      <c r="H10" s="118" t="s">
        <v>239</v>
      </c>
    </row>
    <row r="11" spans="1:22" x14ac:dyDescent="0.3">
      <c r="A11" s="114"/>
      <c r="B11" s="690">
        <v>2</v>
      </c>
      <c r="C11" s="690" t="s">
        <v>266</v>
      </c>
      <c r="D11" s="690" t="s">
        <v>267</v>
      </c>
      <c r="E11" s="688" t="str">
        <f>IF('6. Financial Reporting'!C46&gt;0, '6. Financial Reporting'!C46/ABS(AVERAGEIF('6. Financial Reporting'!C33:N34, "&lt;&gt;0")),"N/A")</f>
        <v>N/A</v>
      </c>
      <c r="F11" s="119" t="s">
        <v>268</v>
      </c>
      <c r="G11" s="119" t="s">
        <v>269</v>
      </c>
      <c r="H11" s="684">
        <f>IF('6. Financial Reporting'!B53="","",IF(E11="N/A",0,IF(E11&lt;3,0,35)))</f>
        <v>0</v>
      </c>
    </row>
    <row r="12" spans="1:22" ht="31.5" customHeight="1" x14ac:dyDescent="0.3">
      <c r="A12" s="114"/>
      <c r="B12" s="690"/>
      <c r="C12" s="690"/>
      <c r="D12" s="691"/>
      <c r="E12" s="689"/>
      <c r="F12" s="120">
        <v>35</v>
      </c>
      <c r="G12" s="120">
        <v>0</v>
      </c>
      <c r="H12" s="685"/>
    </row>
    <row r="13" spans="1:22" x14ac:dyDescent="0.3">
      <c r="A13" s="114"/>
      <c r="B13" s="121" t="s">
        <v>239</v>
      </c>
      <c r="C13" s="121" t="s">
        <v>239</v>
      </c>
      <c r="D13" s="122" t="s">
        <v>239</v>
      </c>
      <c r="E13" s="122" t="s">
        <v>239</v>
      </c>
      <c r="F13" s="123" t="s">
        <v>239</v>
      </c>
      <c r="G13" s="123" t="s">
        <v>239</v>
      </c>
      <c r="H13" s="118" t="s">
        <v>239</v>
      </c>
    </row>
    <row r="14" spans="1:22" x14ac:dyDescent="0.3">
      <c r="A14" s="114"/>
      <c r="B14" s="688">
        <v>3</v>
      </c>
      <c r="C14" s="688" t="s">
        <v>270</v>
      </c>
      <c r="D14" s="692" t="s">
        <v>271</v>
      </c>
      <c r="E14" s="695">
        <f>IFERROR(('6. Financial Reporting'!C53+'6. Financial Reporting'!C54)/AVERAGEIF('6. Financial Reporting'!C32:N32,"&lt;&gt;0"),0)</f>
        <v>0</v>
      </c>
      <c r="F14" s="119" t="s">
        <v>268</v>
      </c>
      <c r="G14" s="119" t="s">
        <v>269</v>
      </c>
      <c r="H14" s="684">
        <f>IF('6. Financial Reporting'!B53="","",IF(E14&lt;3,0,10))</f>
        <v>0</v>
      </c>
    </row>
    <row r="15" spans="1:22" ht="30" customHeight="1" x14ac:dyDescent="0.3">
      <c r="A15" s="114"/>
      <c r="B15" s="688"/>
      <c r="C15" s="688"/>
      <c r="D15" s="691"/>
      <c r="E15" s="696"/>
      <c r="F15" s="120">
        <v>10</v>
      </c>
      <c r="G15" s="120">
        <v>0</v>
      </c>
      <c r="H15" s="685"/>
    </row>
    <row r="16" spans="1:22" x14ac:dyDescent="0.3">
      <c r="A16" s="114"/>
      <c r="B16" s="121" t="s">
        <v>239</v>
      </c>
      <c r="C16" s="121" t="s">
        <v>239</v>
      </c>
      <c r="D16" s="122" t="s">
        <v>239</v>
      </c>
      <c r="E16" s="122" t="s">
        <v>239</v>
      </c>
      <c r="F16" s="123" t="s">
        <v>239</v>
      </c>
      <c r="G16" s="123" t="s">
        <v>239</v>
      </c>
      <c r="H16" s="118" t="s">
        <v>239</v>
      </c>
    </row>
    <row r="17" spans="1:8" x14ac:dyDescent="0.3">
      <c r="A17" s="114"/>
      <c r="B17" s="688">
        <v>4</v>
      </c>
      <c r="C17" s="688" t="s">
        <v>272</v>
      </c>
      <c r="D17" s="692" t="s">
        <v>273</v>
      </c>
      <c r="E17" s="693">
        <f>IFERROR('6. Financial Reporting'!C57/'6. Financial Reporting'!C52,0)</f>
        <v>0</v>
      </c>
      <c r="F17" s="119" t="s">
        <v>274</v>
      </c>
      <c r="G17" s="119" t="s">
        <v>275</v>
      </c>
      <c r="H17" s="684">
        <f>IF('6. Financial Reporting'!B53="","",IF(E17&gt;60%,0,10))</f>
        <v>10</v>
      </c>
    </row>
    <row r="18" spans="1:8" x14ac:dyDescent="0.3">
      <c r="A18" s="114"/>
      <c r="B18" s="688"/>
      <c r="C18" s="688"/>
      <c r="D18" s="691"/>
      <c r="E18" s="694"/>
      <c r="F18" s="120">
        <v>10</v>
      </c>
      <c r="G18" s="120">
        <v>0</v>
      </c>
      <c r="H18" s="685"/>
    </row>
    <row r="19" spans="1:8" x14ac:dyDescent="0.3">
      <c r="A19" s="114"/>
      <c r="B19" s="121" t="s">
        <v>239</v>
      </c>
      <c r="C19" s="121" t="s">
        <v>239</v>
      </c>
      <c r="D19" s="122" t="s">
        <v>239</v>
      </c>
      <c r="E19" s="122" t="s">
        <v>239</v>
      </c>
      <c r="F19" s="123" t="s">
        <v>239</v>
      </c>
      <c r="G19" s="123" t="s">
        <v>239</v>
      </c>
      <c r="H19" s="118" t="s">
        <v>239</v>
      </c>
    </row>
    <row r="20" spans="1:8" x14ac:dyDescent="0.3">
      <c r="A20" s="114"/>
      <c r="B20" s="688">
        <v>5</v>
      </c>
      <c r="C20" s="688" t="s">
        <v>276</v>
      </c>
      <c r="D20" s="692" t="s">
        <v>277</v>
      </c>
      <c r="E20" s="693">
        <f>IFERROR(('6. Financial Reporting'!C53+'6. Financial Reporting'!C54)/'6. Financial Reporting'!C58,0)</f>
        <v>0</v>
      </c>
      <c r="F20" s="119" t="s">
        <v>278</v>
      </c>
      <c r="G20" s="119" t="s">
        <v>279</v>
      </c>
      <c r="H20" s="684">
        <f>IF('6. Financial Reporting'!B53="","",IF(E20&lt;100%,0,10))</f>
        <v>0</v>
      </c>
    </row>
    <row r="21" spans="1:8" x14ac:dyDescent="0.3">
      <c r="A21" s="114"/>
      <c r="B21" s="688"/>
      <c r="C21" s="688"/>
      <c r="D21" s="691"/>
      <c r="E21" s="694"/>
      <c r="F21" s="120">
        <v>10</v>
      </c>
      <c r="G21" s="120">
        <v>0</v>
      </c>
      <c r="H21" s="685"/>
    </row>
    <row r="22" spans="1:8" x14ac:dyDescent="0.3">
      <c r="A22" s="114"/>
      <c r="B22" s="121" t="s">
        <v>239</v>
      </c>
      <c r="C22" s="121" t="s">
        <v>239</v>
      </c>
      <c r="D22" s="122" t="s">
        <v>239</v>
      </c>
      <c r="E22" s="122" t="s">
        <v>239</v>
      </c>
      <c r="F22" s="123" t="s">
        <v>239</v>
      </c>
      <c r="G22" s="123" t="s">
        <v>239</v>
      </c>
      <c r="H22" s="118" t="s">
        <v>239</v>
      </c>
    </row>
    <row r="23" spans="1:8" x14ac:dyDescent="0.3">
      <c r="A23" s="114"/>
      <c r="B23" s="688">
        <v>6</v>
      </c>
      <c r="C23" s="688" t="s">
        <v>280</v>
      </c>
      <c r="D23" s="690" t="s">
        <v>281</v>
      </c>
      <c r="E23" s="697" t="s">
        <v>239</v>
      </c>
      <c r="F23" s="119" t="s">
        <v>282</v>
      </c>
      <c r="G23" s="119" t="s">
        <v>283</v>
      </c>
      <c r="H23" s="684"/>
    </row>
    <row r="24" spans="1:8" x14ac:dyDescent="0.3">
      <c r="A24" s="114"/>
      <c r="B24" s="688"/>
      <c r="C24" s="688"/>
      <c r="D24" s="691"/>
      <c r="E24" s="698"/>
      <c r="F24" s="120">
        <v>35</v>
      </c>
      <c r="G24" s="120">
        <v>0</v>
      </c>
      <c r="H24" s="685"/>
    </row>
    <row r="25" spans="1:8" x14ac:dyDescent="0.3">
      <c r="A25" s="114"/>
      <c r="B25" s="124" t="s">
        <v>239</v>
      </c>
      <c r="C25" s="125"/>
      <c r="D25" s="126" t="s">
        <v>239</v>
      </c>
      <c r="E25" s="126" t="s">
        <v>239</v>
      </c>
      <c r="F25" s="125"/>
      <c r="G25" s="127" t="s">
        <v>284</v>
      </c>
      <c r="H25" s="129">
        <f>IF(AND(H8=35, H11=35),SUM(H8:H24)-35,SUM(H8:H24))</f>
        <v>45</v>
      </c>
    </row>
    <row r="26" spans="1:8" hidden="1" x14ac:dyDescent="0.3">
      <c r="A26" s="114"/>
      <c r="B26" s="114"/>
      <c r="C26" s="114"/>
      <c r="D26" s="114"/>
      <c r="E26" s="114"/>
      <c r="F26" s="114"/>
      <c r="G26" s="114"/>
      <c r="H26" s="114"/>
    </row>
    <row r="27" spans="1:8" x14ac:dyDescent="0.3">
      <c r="A27" s="114"/>
      <c r="B27" s="114"/>
      <c r="C27" s="114"/>
      <c r="D27" s="114"/>
      <c r="E27" s="114"/>
      <c r="F27" s="114"/>
      <c r="G27" s="114"/>
      <c r="H27" s="114"/>
    </row>
    <row r="28" spans="1:8" x14ac:dyDescent="0.3">
      <c r="A28" s="114"/>
      <c r="B28" s="114"/>
      <c r="C28" s="114"/>
      <c r="D28" s="114"/>
      <c r="E28" s="114"/>
      <c r="F28" s="114"/>
      <c r="G28" s="114"/>
      <c r="H28" s="114"/>
    </row>
    <row r="29" spans="1:8" x14ac:dyDescent="0.3">
      <c r="A29" s="114"/>
      <c r="B29" s="114"/>
      <c r="C29" s="114"/>
      <c r="D29" s="114"/>
      <c r="E29" s="114"/>
      <c r="F29" s="114"/>
      <c r="G29" s="114"/>
      <c r="H29" s="114"/>
    </row>
  </sheetData>
  <mergeCells count="31">
    <mergeCell ref="B20:B21"/>
    <mergeCell ref="C20:C21"/>
    <mergeCell ref="D20:D21"/>
    <mergeCell ref="E20:E21"/>
    <mergeCell ref="H20:H21"/>
    <mergeCell ref="B23:B24"/>
    <mergeCell ref="C23:C24"/>
    <mergeCell ref="D23:D24"/>
    <mergeCell ref="E23:E24"/>
    <mergeCell ref="H23:H24"/>
    <mergeCell ref="H14:H15"/>
    <mergeCell ref="B17:B18"/>
    <mergeCell ref="C17:C18"/>
    <mergeCell ref="D17:D18"/>
    <mergeCell ref="E17:E18"/>
    <mergeCell ref="H17:H18"/>
    <mergeCell ref="B14:B15"/>
    <mergeCell ref="C14:C15"/>
    <mergeCell ref="D14:D15"/>
    <mergeCell ref="E14:E15"/>
    <mergeCell ref="B11:B12"/>
    <mergeCell ref="C11:C12"/>
    <mergeCell ref="D11:D12"/>
    <mergeCell ref="E11:E12"/>
    <mergeCell ref="H11:H12"/>
    <mergeCell ref="H8:H9"/>
    <mergeCell ref="F7:G7"/>
    <mergeCell ref="B8:B9"/>
    <mergeCell ref="C8:C9"/>
    <mergeCell ref="D8:D9"/>
    <mergeCell ref="E8:E9"/>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ROP Excel" ma:contentTypeID="0x010100DF4B35BAC0411AAD2A11D7CB3FAADABC00735C64B165AA3D48A9177852FBAA323D" ma:contentTypeVersion="70" ma:contentTypeDescription="Basis of all company excel documents." ma:contentTypeScope="" ma:versionID="f985cf5a9b8a6977869e210af1076f82">
  <xsd:schema xmlns:xsd="http://www.w3.org/2001/XMLSchema" xmlns:xs="http://www.w3.org/2001/XMLSchema" xmlns:p="http://schemas.microsoft.com/office/2006/metadata/properties" xmlns:ns2="099046ed-5053-4dda-8560-e2141aafb477" xmlns:ns3="17151a8a-dabd-4e7d-9353-645aebbc0e2b" targetNamespace="http://schemas.microsoft.com/office/2006/metadata/properties" ma:root="true" ma:fieldsID="dcfe7df09979462758513f5f080626e6" ns2:_="" ns3:_="">
    <xsd:import namespace="099046ed-5053-4dda-8560-e2141aafb477"/>
    <xsd:import namespace="17151a8a-dabd-4e7d-9353-645aebbc0e2b"/>
    <xsd:element name="properties">
      <xsd:complexType>
        <xsd:sequence>
          <xsd:element name="documentManagement">
            <xsd:complexType>
              <xsd:all>
                <xsd:element ref="ns2:_dlc_DocId" minOccurs="0"/>
                <xsd:element ref="ns2:_dlc_DocIdUrl" minOccurs="0"/>
                <xsd:element ref="ns2:_dlc_DocIdPersistId" minOccurs="0"/>
                <xsd:element ref="ns2:b84c496a5d0b4e848eae240e679f45e7" minOccurs="0"/>
                <xsd:element ref="ns2:TaxCatchAll" minOccurs="0"/>
                <xsd:element ref="ns2:TaxCatchAllLabel" minOccurs="0"/>
                <xsd:element ref="ns2:oaba50052a024fb29595ecca5fbbaa4e" minOccurs="0"/>
                <xsd:element ref="ns2:d4d6d7f2852d41a09afacf0336fedee9" minOccurs="0"/>
                <xsd:element ref="ns2:if2ef2b6bf4346d0a9a60e9784f95a0d" minOccurs="0"/>
                <xsd:element ref="ns2:i7c7954a6da6485baed72bf62adc9a98" minOccurs="0"/>
                <xsd:element ref="ns2:i09ce8ea77e04d5b937fa0a29b257c75" minOccurs="0"/>
                <xsd:element ref="ns2:SIZADate" minOccurs="0"/>
                <xsd:element ref="ns2:SIZASubject" minOccurs="0"/>
                <xsd:element ref="ns2:SIZAAuthor" minOccurs="0"/>
                <xsd:element ref="ns2:c816cc0c51d043a4907164997a81cf13" minOccurs="0"/>
                <xsd:element ref="ns2:leed0c44d2ac42d791805961a1e6b6e0" minOccurs="0"/>
                <xsd:element ref="ns2:SIZARecordsEventDate"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9046ed-5053-4dda-8560-e2141aafb47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b84c496a5d0b4e848eae240e679f45e7" ma:index="11" nillable="true" ma:taxonomy="true" ma:internalName="b84c496a5d0b4e848eae240e679f45e7" ma:taxonomyFieldName="SIZADepartment" ma:displayName="Department" ma:readOnly="false" ma:default="1;#Human Services|118fdf37-3eb0-4f3d-9794-08c6dc12769c" ma:fieldId="{b84c496a-5d0b-4e84-8eae-240e679f45e7}" ma:sspId="fa93b17b-eca5-4df2-9431-61ba77a6f1f7" ma:termSetId="60320ae7-a7b2-4969-932f-f2bb791727f2"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ca7935a9-1f28-4cb2-a9f3-06319b62bab7}" ma:internalName="TaxCatchAll" ma:showField="CatchAllData" ma:web="099046ed-5053-4dda-8560-e2141aafb477">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ca7935a9-1f28-4cb2-a9f3-06319b62bab7}" ma:internalName="TaxCatchAllLabel" ma:readOnly="true" ma:showField="CatchAllDataLabel" ma:web="099046ed-5053-4dda-8560-e2141aafb477">
      <xsd:complexType>
        <xsd:complexContent>
          <xsd:extension base="dms:MultiChoiceLookup">
            <xsd:sequence>
              <xsd:element name="Value" type="dms:Lookup" maxOccurs="unbounded" minOccurs="0" nillable="true"/>
            </xsd:sequence>
          </xsd:extension>
        </xsd:complexContent>
      </xsd:complexType>
    </xsd:element>
    <xsd:element name="oaba50052a024fb29595ecca5fbbaa4e" ma:index="15" nillable="true" ma:taxonomy="true" ma:internalName="oaba50052a024fb29595ecca5fbbaa4e" ma:taxonomyFieldName="SIZADivision" ma:displayName="Division" ma:readOnly="false" ma:default="2;#Early Years and Child Care Services|ce06aa10-9999-42e6-922f-4e4b46a41053" ma:fieldId="{8aba5005-2a02-4fb2-9595-ecca5fbbaa4e}" ma:sspId="fa93b17b-eca5-4df2-9431-61ba77a6f1f7" ma:termSetId="b837b880-3aa0-41f7-886b-2a1389d416d0" ma:anchorId="00000000-0000-0000-0000-000000000000" ma:open="false" ma:isKeyword="false">
      <xsd:complexType>
        <xsd:sequence>
          <xsd:element ref="pc:Terms" minOccurs="0" maxOccurs="1"/>
        </xsd:sequence>
      </xsd:complexType>
    </xsd:element>
    <xsd:element name="d4d6d7f2852d41a09afacf0336fedee9" ma:index="17" nillable="true" ma:taxonomy="true" ma:internalName="d4d6d7f2852d41a09afacf0336fedee9" ma:taxonomyFieldName="SIZASection" ma:displayName="Section" ma:readOnly="false" ma:default="3;#Early Years Partnerships|cf4041f3-fb9a-4609-ad53-0ee903a08c07" ma:fieldId="{d4d6d7f2-852d-41a0-9afa-cf0336fedee9}" ma:sspId="fa93b17b-eca5-4df2-9431-61ba77a6f1f7" ma:termSetId="11c1e720-e982-466a-aacd-09d4c23fdbc0" ma:anchorId="00000000-0000-0000-0000-000000000000" ma:open="false" ma:isKeyword="false">
      <xsd:complexType>
        <xsd:sequence>
          <xsd:element ref="pc:Terms" minOccurs="0" maxOccurs="1"/>
        </xsd:sequence>
      </xsd:complexType>
    </xsd:element>
    <xsd:element name="if2ef2b6bf4346d0a9a60e9784f95a0d" ma:index="19" nillable="true" ma:taxonomy="true" ma:internalName="if2ef2b6bf4346d0a9a60e9784f95a0d" ma:taxonomyFieldName="SIZAService" ma:displayName="Service" ma:readOnly="false" ma:fieldId="{2f2ef2b6-bf43-46d0-a9a6-0e9784f95a0d}" ma:sspId="fa93b17b-eca5-4df2-9431-61ba77a6f1f7" ma:termSetId="b77d1e8a-5db7-483c-9b23-740035cc05a6" ma:anchorId="00000000-0000-0000-0000-000000000000" ma:open="false" ma:isKeyword="false">
      <xsd:complexType>
        <xsd:sequence>
          <xsd:element ref="pc:Terms" minOccurs="0" maxOccurs="1"/>
        </xsd:sequence>
      </xsd:complexType>
    </xsd:element>
    <xsd:element name="i7c7954a6da6485baed72bf62adc9a98" ma:index="21" nillable="true" ma:taxonomy="true" ma:internalName="i7c7954a6da6485baed72bf62adc9a98" ma:taxonomyFieldName="SIZADocumentType" ma:displayName="Document Type" ma:readOnly="false" ma:fieldId="{27c7954a-6da6-485b-aed7-2bf62adc9a98}" ma:sspId="fa93b17b-eca5-4df2-9431-61ba77a6f1f7" ma:termSetId="a30e0fc5-ef8a-411d-ac18-85e301421e76" ma:anchorId="00000000-0000-0000-0000-000000000000" ma:open="false" ma:isKeyword="false">
      <xsd:complexType>
        <xsd:sequence>
          <xsd:element ref="pc:Terms" minOccurs="0" maxOccurs="1"/>
        </xsd:sequence>
      </xsd:complexType>
    </xsd:element>
    <xsd:element name="i09ce8ea77e04d5b937fa0a29b257c75" ma:index="23" nillable="true" ma:taxonomy="true" ma:internalName="i09ce8ea77e04d5b937fa0a29b257c75" ma:taxonomyFieldName="SIZADocumentSubType" ma:displayName="Document SubType" ma:readOnly="false" ma:fieldId="{209ce8ea-77e0-4d5b-937f-a0a29b257c75}" ma:sspId="fa93b17b-eca5-4df2-9431-61ba77a6f1f7" ma:termSetId="9ba2e993-e3a4-40d4-af48-5ac0b9f0db0c" ma:anchorId="00000000-0000-0000-0000-000000000000" ma:open="false" ma:isKeyword="false">
      <xsd:complexType>
        <xsd:sequence>
          <xsd:element ref="pc:Terms" minOccurs="0" maxOccurs="1"/>
        </xsd:sequence>
      </xsd:complexType>
    </xsd:element>
    <xsd:element name="SIZADate" ma:index="25" nillable="true" ma:displayName="Date" ma:description="The date of the document." ma:internalName="SIZADate" ma:readOnly="false">
      <xsd:simpleType>
        <xsd:restriction base="dms:DateTime"/>
      </xsd:simpleType>
    </xsd:element>
    <xsd:element name="SIZASubject" ma:index="26" nillable="true" ma:displayName="Subject" ma:description="The subject of the document." ma:internalName="SIZASubject" ma:readOnly="false">
      <xsd:simpleType>
        <xsd:restriction base="dms:Text"/>
      </xsd:simpleType>
    </xsd:element>
    <xsd:element name="SIZAAuthor" ma:index="27" nillable="true" ma:displayName="Author" ma:description="The author of the document." ma:internalName="SIZA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816cc0c51d043a4907164997a81cf13" ma:index="28" nillable="true" ma:taxonomy="true" ma:internalName="c816cc0c51d043a4907164997a81cf13" ma:taxonomyFieldName="SIZAKeywords" ma:displayName="Additional Tags" ma:readOnly="false" ma:fieldId="{c816cc0c-51d0-43a4-9071-64997a81cf13}" ma:sspId="fa93b17b-eca5-4df2-9431-61ba77a6f1f7" ma:termSetId="c9229c1c-9cd4-4e27-a7aa-176e35bc250b" ma:anchorId="00000000-0000-0000-0000-000000000000" ma:open="false" ma:isKeyword="false">
      <xsd:complexType>
        <xsd:sequence>
          <xsd:element ref="pc:Terms" minOccurs="0" maxOccurs="1"/>
        </xsd:sequence>
      </xsd:complexType>
    </xsd:element>
    <xsd:element name="leed0c44d2ac42d791805961a1e6b6e0" ma:index="30" nillable="true" ma:taxonomy="true" ma:internalName="leed0c44d2ac42d791805961a1e6b6e0" ma:taxonomyFieldName="SIZARecordClassification" ma:displayName="Records Classification" ma:readOnly="false" ma:fieldId="{5eed0c44-d2ac-42d7-9180-5961a1e6b6e0}" ma:sspId="fa93b17b-eca5-4df2-9431-61ba77a6f1f7" ma:termSetId="4de2fedc-4bea-4300-87fb-a9dd50186fcb" ma:anchorId="00000000-0000-0000-0000-000000000000" ma:open="false" ma:isKeyword="false">
      <xsd:complexType>
        <xsd:sequence>
          <xsd:element ref="pc:Terms" minOccurs="0" maxOccurs="1"/>
        </xsd:sequence>
      </xsd:complexType>
    </xsd:element>
    <xsd:element name="SIZARecordsEventDate" ma:index="32" nillable="true" ma:displayName="Records Event Date" ma:description="Records Event Date" ma:internalName="SIZARecordsEv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7151a8a-dabd-4e7d-9353-645aebbc0e2b" elementFormDefault="qualified">
    <xsd:import namespace="http://schemas.microsoft.com/office/2006/documentManagement/types"/>
    <xsd:import namespace="http://schemas.microsoft.com/office/infopath/2007/PartnerControls"/>
    <xsd:element name="lcf76f155ced4ddcb4097134ff3c332f" ma:index="33" nillable="true" ma:displayName="Image Tags_0" ma:hidden="true" ma:internalName="lcf76f155ced4ddcb4097134ff3c332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099046ed-5053-4dda-8560-e2141aafb477">
      <Value>18</Value>
      <Value>2</Value>
      <Value>1</Value>
    </TaxCatchAll>
    <if2ef2b6bf4346d0a9a60e9784f95a0d xmlns="099046ed-5053-4dda-8560-e2141aafb477">
      <Terms xmlns="http://schemas.microsoft.com/office/infopath/2007/PartnerControls"/>
    </if2ef2b6bf4346d0a9a60e9784f95a0d>
    <SIZAAuthor xmlns="099046ed-5053-4dda-8560-e2141aafb477">
      <UserInfo>
        <DisplayName/>
        <AccountId xsi:nil="true"/>
        <AccountType/>
      </UserInfo>
    </SIZAAuthor>
    <d4d6d7f2852d41a09afacf0336fedee9 xmlns="099046ed-5053-4dda-8560-e2141aafb477">
      <Terms xmlns="http://schemas.microsoft.com/office/infopath/2007/PartnerControls">
        <TermInfo xmlns="http://schemas.microsoft.com/office/infopath/2007/PartnerControls">
          <TermName xmlns="http://schemas.microsoft.com/office/infopath/2007/PartnerControls">Funding and Program Administration</TermName>
          <TermId xmlns="http://schemas.microsoft.com/office/infopath/2007/PartnerControls">bc19dac2-fc19-4cc5-8059-845f9493924a</TermId>
        </TermInfo>
      </Terms>
    </d4d6d7f2852d41a09afacf0336fedee9>
    <SIZADate xmlns="099046ed-5053-4dda-8560-e2141aafb477" xsi:nil="true"/>
    <c816cc0c51d043a4907164997a81cf13 xmlns="099046ed-5053-4dda-8560-e2141aafb477">
      <Terms xmlns="http://schemas.microsoft.com/office/infopath/2007/PartnerControls"/>
    </c816cc0c51d043a4907164997a81cf13>
    <SIZARecordsEventDate xmlns="099046ed-5053-4dda-8560-e2141aafb477" xsi:nil="true"/>
    <b84c496a5d0b4e848eae240e679f45e7 xmlns="099046ed-5053-4dda-8560-e2141aafb477">
      <Terms xmlns="http://schemas.microsoft.com/office/infopath/2007/PartnerControls">
        <TermInfo xmlns="http://schemas.microsoft.com/office/infopath/2007/PartnerControls">
          <TermName xmlns="http://schemas.microsoft.com/office/infopath/2007/PartnerControls">Human Services</TermName>
          <TermId xmlns="http://schemas.microsoft.com/office/infopath/2007/PartnerControls">118fdf37-3eb0-4f3d-9794-08c6dc12769c</TermId>
        </TermInfo>
      </Terms>
    </b84c496a5d0b4e848eae240e679f45e7>
    <oaba50052a024fb29595ecca5fbbaa4e xmlns="099046ed-5053-4dda-8560-e2141aafb477">
      <Terms xmlns="http://schemas.microsoft.com/office/infopath/2007/PartnerControls">
        <TermInfo xmlns="http://schemas.microsoft.com/office/infopath/2007/PartnerControls">
          <TermName xmlns="http://schemas.microsoft.com/office/infopath/2007/PartnerControls">Early Years and Child Care Services</TermName>
          <TermId xmlns="http://schemas.microsoft.com/office/infopath/2007/PartnerControls">ce06aa10-9999-42e6-922f-4e4b46a41053</TermId>
        </TermInfo>
      </Terms>
    </oaba50052a024fb29595ecca5fbbaa4e>
    <leed0c44d2ac42d791805961a1e6b6e0 xmlns="099046ed-5053-4dda-8560-e2141aafb477">
      <Terms xmlns="http://schemas.microsoft.com/office/infopath/2007/PartnerControls"/>
    </leed0c44d2ac42d791805961a1e6b6e0>
    <i7c7954a6da6485baed72bf62adc9a98 xmlns="099046ed-5053-4dda-8560-e2141aafb477">
      <Terms xmlns="http://schemas.microsoft.com/office/infopath/2007/PartnerControls"/>
    </i7c7954a6da6485baed72bf62adc9a98>
    <i09ce8ea77e04d5b937fa0a29b257c75 xmlns="099046ed-5053-4dda-8560-e2141aafb477">
      <Terms xmlns="http://schemas.microsoft.com/office/infopath/2007/PartnerControls"/>
    </i09ce8ea77e04d5b937fa0a29b257c75>
    <SIZASubject xmlns="099046ed-5053-4dda-8560-e2141aafb477" xsi:nil="true"/>
    <lcf76f155ced4ddcb4097134ff3c332f xmlns="17151a8a-dabd-4e7d-9353-645aebbc0e2b" xsi:nil="true"/>
    <_dlc_DocId xmlns="099046ed-5053-4dda-8560-e2141aafb477">SRR7DV2HTYZ7-143629685-2832</_dlc_DocId>
    <_dlc_DocIdUrl xmlns="099046ed-5053-4dda-8560-e2141aafb477">
      <Url>https://peelregionca.sharepoint.com/teams/ext-A412/_layouts/15/DocIdRedir.aspx?ID=SRR7DV2HTYZ7-143629685-2832</Url>
      <Description>SRR7DV2HTYZ7-143629685-2832</Description>
    </_dlc_DocIdUrl>
  </documentManagement>
</p:properties>
</file>

<file path=customXml/itemProps1.xml><?xml version="1.0" encoding="utf-8"?>
<ds:datastoreItem xmlns:ds="http://schemas.openxmlformats.org/officeDocument/2006/customXml" ds:itemID="{3C990CF4-018F-4CBC-831D-24D19C4687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9046ed-5053-4dda-8560-e2141aafb477"/>
    <ds:schemaRef ds:uri="17151a8a-dabd-4e7d-9353-645aebbc0e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2DEBC2B-72AA-4701-85B5-7A3C4E9A513C}">
  <ds:schemaRefs>
    <ds:schemaRef ds:uri="http://schemas.microsoft.com/sharepoint/events"/>
  </ds:schemaRefs>
</ds:datastoreItem>
</file>

<file path=customXml/itemProps3.xml><?xml version="1.0" encoding="utf-8"?>
<ds:datastoreItem xmlns:ds="http://schemas.openxmlformats.org/officeDocument/2006/customXml" ds:itemID="{2085A21C-2DFF-4835-A94C-6CB08A441F33}">
  <ds:schemaRefs>
    <ds:schemaRef ds:uri="http://schemas.microsoft.com/sharepoint/v3/contenttype/forms"/>
  </ds:schemaRefs>
</ds:datastoreItem>
</file>

<file path=customXml/itemProps4.xml><?xml version="1.0" encoding="utf-8"?>
<ds:datastoreItem xmlns:ds="http://schemas.openxmlformats.org/officeDocument/2006/customXml" ds:itemID="{944549F4-CF25-46D9-BFB8-330980DF760B}">
  <ds:schemaRefs>
    <ds:schemaRef ds:uri="http://purl.org/dc/terms/"/>
    <ds:schemaRef ds:uri="http://schemas.microsoft.com/office/2006/metadata/properties"/>
    <ds:schemaRef ds:uri="http://schemas.microsoft.com/office/infopath/2007/PartnerControls"/>
    <ds:schemaRef ds:uri="http://schemas.microsoft.com/office/2006/documentManagement/types"/>
    <ds:schemaRef ds:uri="099046ed-5053-4dda-8560-e2141aafb477"/>
    <ds:schemaRef ds:uri="http://www.w3.org/XML/1998/namespace"/>
    <ds:schemaRef ds:uri="http://purl.org/dc/elements/1.1/"/>
    <ds:schemaRef ds:uri="http://schemas.openxmlformats.org/package/2006/metadata/core-properties"/>
    <ds:schemaRef ds:uri="17151a8a-dabd-4e7d-9353-645aebbc0e2b"/>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1. Program Description</vt:lpstr>
      <vt:lpstr>Completeness Checklist</vt:lpstr>
      <vt:lpstr>2. Provider Information</vt:lpstr>
      <vt:lpstr> 3. Base Fees &amp; Registration</vt:lpstr>
      <vt:lpstr>4. Days of Closure</vt:lpstr>
      <vt:lpstr>5a. Staffing Worksheet</vt:lpstr>
      <vt:lpstr>5b. Staffing Summary</vt:lpstr>
      <vt:lpstr>6. Financial Reporting</vt:lpstr>
      <vt:lpstr>6b.Matrix</vt:lpstr>
      <vt:lpstr>7. Start-up Grant</vt:lpstr>
      <vt:lpstr>'6. Financial Reporting'!Print_Area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Wong, Simon</dc:creator>
  <cp:keywords/>
  <dc:description/>
  <cp:lastModifiedBy>Gallivan, Claire</cp:lastModifiedBy>
  <cp:revision/>
  <dcterms:created xsi:type="dcterms:W3CDTF">2022-05-05T13:27:39Z</dcterms:created>
  <dcterms:modified xsi:type="dcterms:W3CDTF">2023-11-24T20:28:12Z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0x010100DF4B35BAC0411AAD2A11D7CB3FAADABC00735C64B165AA3D48A9177852FBAA323D</vt:lpwstr>
  </property>
  <property fmtid="{D5CDD505-2E9C-101B-9397-08002B2CF9AE}" pid="3" name="SIZAService">
    <vt:lpwstr/>
  </property>
  <property fmtid="{D5CDD505-2E9C-101B-9397-08002B2CF9AE}" pid="4" name="SIZADocumentType">
    <vt:lpwstr/>
  </property>
  <property fmtid="{D5CDD505-2E9C-101B-9397-08002B2CF9AE}" pid="5" name="SIZADivision">
    <vt:lpwstr>2;#Early Years and Child Care Services|ce06aa10-9999-42e6-922f-4e4b46a41053</vt:lpwstr>
  </property>
  <property fmtid="{D5CDD505-2E9C-101B-9397-08002B2CF9AE}" pid="6" name="SIZARecordClassification">
    <vt:lpwstr/>
  </property>
  <property fmtid="{D5CDD505-2E9C-101B-9397-08002B2CF9AE}" pid="7" name="SIZASection">
    <vt:lpwstr>18;#Funding and Program Administration|bc19dac2-fc19-4cc5-8059-845f9493924a</vt:lpwstr>
  </property>
  <property fmtid="{D5CDD505-2E9C-101B-9397-08002B2CF9AE}" pid="8" name="SIZADepartment">
    <vt:lpwstr>1;#Human Services|118fdf37-3eb0-4f3d-9794-08c6dc12769c</vt:lpwstr>
  </property>
  <property fmtid="{D5CDD505-2E9C-101B-9397-08002B2CF9AE}" pid="9" name="SIZADocumentSubType">
    <vt:lpwstr/>
  </property>
  <property fmtid="{D5CDD505-2E9C-101B-9397-08002B2CF9AE}" pid="10" name="SIZAKeywords">
    <vt:lpwstr/>
  </property>
  <property fmtid="{D5CDD505-2E9C-101B-9397-08002B2CF9AE}" pid="11" name="MediaServiceImageTags">
    <vt:lpwstr/>
  </property>
  <property fmtid="{D5CDD505-2E9C-101B-9397-08002B2CF9AE}" pid="12" name="_dlc_DocIdItemGuid">
    <vt:lpwstr>54c8c589-b698-4daa-8132-5a76ceecaebd</vt:lpwstr>
  </property>
  <property fmtid="{D5CDD505-2E9C-101B-9397-08002B2CF9AE}" pid="13" name="SharedWithUsers">
    <vt:lpwstr>27;#Tavares, Sonia;#78;#Ramdat, Tresha;#160;#Gallivan, Claire;#21;#Soni Patel, Aarti</vt:lpwstr>
  </property>
</Properties>
</file>