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FE2\Finance\60009\My Documents\Internet\finance\purchasing\_assets\"/>
    </mc:Choice>
  </mc:AlternateContent>
  <xr:revisionPtr revIDLastSave="0" documentId="10_ncr:100000_{6D8AAE5B-0D39-4370-8751-3B37F5B54308}" xr6:coauthVersionLast="31" xr6:coauthVersionMax="31" xr10:uidLastSave="{00000000-0000-0000-0000-000000000000}"/>
  <bookViews>
    <workbookView xWindow="-15" yWindow="-15" windowWidth="15855" windowHeight="10350" tabRatio="830" activeTab="1" xr2:uid="{00000000-000D-0000-FFFF-FFFF00000000}"/>
  </bookViews>
  <sheets>
    <sheet name="Pre-Evaluation Questionnaire" sheetId="4" r:id="rId1"/>
    <sheet name="Contractor Evaluation" sheetId="1" r:id="rId2"/>
    <sheet name="Additional Comments" sheetId="5" r:id="rId3"/>
    <sheet name="Automation Weight Options" sheetId="2" state="hidden" r:id="rId4"/>
    <sheet name="AutomationCriteria Menu Options" sheetId="3" state="hidden" r:id="rId5"/>
    <sheet name="Contractor Evaluation Guide" sheetId="7" r:id="rId6"/>
  </sheets>
  <definedNames>
    <definedName name="_xlnm.Print_Area" localSheetId="1">'Contractor Evaluation'!$A$1:$M$69</definedName>
  </definedNames>
  <calcPr calcId="179017"/>
</workbook>
</file>

<file path=xl/calcChain.xml><?xml version="1.0" encoding="utf-8"?>
<calcChain xmlns="http://schemas.openxmlformats.org/spreadsheetml/2006/main">
  <c r="D52" i="1" l="1"/>
  <c r="D53" i="1"/>
  <c r="D54" i="1"/>
  <c r="D55" i="1"/>
  <c r="D51" i="1"/>
  <c r="B55" i="7"/>
  <c r="B54" i="7"/>
  <c r="B53" i="7"/>
  <c r="B52" i="7"/>
  <c r="B51" i="7"/>
  <c r="B50" i="7"/>
  <c r="B46" i="7"/>
  <c r="B45" i="7" s="1"/>
  <c r="B41" i="7"/>
  <c r="B38" i="7"/>
  <c r="B36" i="7"/>
  <c r="B35" i="7"/>
  <c r="B34" i="7"/>
  <c r="B27" i="7"/>
  <c r="B26" i="7"/>
  <c r="B19" i="7"/>
  <c r="B16" i="7"/>
  <c r="B12" i="7"/>
  <c r="B10" i="7"/>
  <c r="B9" i="7" s="1"/>
  <c r="B54" i="1"/>
  <c r="B34" i="1"/>
  <c r="B46" i="1"/>
  <c r="B36" i="1"/>
  <c r="C54" i="1" l="1"/>
  <c r="B37" i="7"/>
  <c r="B48" i="7"/>
  <c r="B28" i="7"/>
  <c r="B17" i="7"/>
  <c r="D50" i="1"/>
  <c r="E30" i="7"/>
  <c r="C40" i="7"/>
  <c r="E50" i="7"/>
  <c r="E51" i="7"/>
  <c r="E52" i="7"/>
  <c r="E53" i="7"/>
  <c r="E54" i="7"/>
  <c r="E55" i="7"/>
  <c r="E49" i="7"/>
  <c r="E47" i="7"/>
  <c r="E46" i="7"/>
  <c r="E39" i="7"/>
  <c r="E40" i="7"/>
  <c r="E41" i="7"/>
  <c r="E42" i="7"/>
  <c r="E43" i="7"/>
  <c r="E44" i="7"/>
  <c r="E38" i="7"/>
  <c r="E31" i="7" l="1"/>
  <c r="E32" i="7"/>
  <c r="E33" i="7"/>
  <c r="E34" i="7"/>
  <c r="E35" i="7"/>
  <c r="E36" i="7"/>
  <c r="E29" i="7"/>
  <c r="E19" i="7"/>
  <c r="E20" i="7"/>
  <c r="E21" i="7"/>
  <c r="E22" i="7"/>
  <c r="E23" i="7"/>
  <c r="E24" i="7"/>
  <c r="E25" i="7"/>
  <c r="E26" i="7"/>
  <c r="E27" i="7"/>
  <c r="E18" i="7"/>
  <c r="E14" i="7"/>
  <c r="E15" i="7"/>
  <c r="E16" i="7"/>
  <c r="E13" i="7"/>
  <c r="E11" i="7"/>
  <c r="E10" i="7"/>
  <c r="B53" i="1" l="1"/>
  <c r="C53" i="1" s="1"/>
  <c r="B41" i="1"/>
  <c r="B38" i="1"/>
  <c r="B10" i="1"/>
  <c r="B16" i="1"/>
  <c r="B19" i="1"/>
  <c r="B26" i="1"/>
  <c r="B27" i="1"/>
  <c r="B35" i="1"/>
  <c r="B9" i="1" l="1"/>
  <c r="B55" i="1" l="1"/>
  <c r="C55" i="1" s="1"/>
  <c r="B52" i="1"/>
  <c r="C52" i="1" s="1"/>
  <c r="B51" i="1"/>
  <c r="C51" i="1" s="1"/>
  <c r="B50" i="1"/>
  <c r="C50" i="1" s="1"/>
  <c r="A50" i="1" l="1"/>
  <c r="A51" i="1" s="1"/>
  <c r="A52" i="1" s="1"/>
  <c r="A53" i="1" s="1"/>
  <c r="A54" i="1" s="1"/>
  <c r="A55" i="1" s="1"/>
  <c r="A47" i="1"/>
  <c r="A39" i="1"/>
  <c r="A40" i="1" s="1"/>
  <c r="A41" i="1" s="1"/>
  <c r="A42" i="1" s="1"/>
  <c r="A43" i="1" s="1"/>
  <c r="A44" i="1" s="1"/>
  <c r="A34" i="1"/>
  <c r="A35" i="1" s="1"/>
  <c r="A36" i="1" s="1"/>
  <c r="A19" i="1"/>
  <c r="A20" i="1" s="1"/>
  <c r="A21" i="1" s="1"/>
  <c r="A22" i="1" s="1"/>
  <c r="A23" i="1" s="1"/>
  <c r="A24" i="1" s="1"/>
  <c r="A25" i="1" s="1"/>
  <c r="A26" i="1" s="1"/>
  <c r="A27" i="1" s="1"/>
  <c r="A11" i="1"/>
  <c r="A13" i="1" s="1"/>
  <c r="A14" i="1" s="1"/>
  <c r="A15" i="1" s="1"/>
  <c r="A16" i="1" s="1"/>
  <c r="D55" i="7" l="1"/>
  <c r="C55" i="7" s="1"/>
  <c r="D54" i="7"/>
  <c r="C54" i="7" s="1"/>
  <c r="D53" i="7"/>
  <c r="C53" i="7" s="1"/>
  <c r="D52" i="7"/>
  <c r="C52" i="7" s="1"/>
  <c r="D50" i="7"/>
  <c r="C50" i="7" s="1"/>
  <c r="D49" i="7"/>
  <c r="D47" i="7"/>
  <c r="C47" i="7" s="1"/>
  <c r="D46" i="7"/>
  <c r="C46" i="7" s="1"/>
  <c r="D45" i="7"/>
  <c r="D44" i="7"/>
  <c r="C44" i="7" s="1"/>
  <c r="D43" i="7"/>
  <c r="D42" i="7"/>
  <c r="D41" i="7"/>
  <c r="D39" i="7"/>
  <c r="D38" i="7"/>
  <c r="D37" i="7"/>
  <c r="D36" i="7"/>
  <c r="C36" i="7" s="1"/>
  <c r="D35" i="7"/>
  <c r="C35" i="7" s="1"/>
  <c r="D34" i="7"/>
  <c r="C34" i="7" s="1"/>
  <c r="D33" i="7"/>
  <c r="C33" i="7" s="1"/>
  <c r="D32" i="7"/>
  <c r="C32" i="7" s="1"/>
  <c r="D31" i="7"/>
  <c r="C31" i="7" s="1"/>
  <c r="D30" i="7"/>
  <c r="C30" i="7" s="1"/>
  <c r="D29" i="7"/>
  <c r="C29" i="7" s="1"/>
  <c r="D27" i="7"/>
  <c r="D26" i="7"/>
  <c r="D25" i="7"/>
  <c r="C25" i="7" s="1"/>
  <c r="D24" i="7"/>
  <c r="C24" i="7" s="1"/>
  <c r="D23" i="7"/>
  <c r="C23" i="7" s="1"/>
  <c r="D22" i="7"/>
  <c r="C22" i="7" s="1"/>
  <c r="D21" i="7"/>
  <c r="C21" i="7" s="1"/>
  <c r="D20" i="7"/>
  <c r="C20" i="7" s="1"/>
  <c r="D19" i="7"/>
  <c r="C19" i="7" s="1"/>
  <c r="D18" i="7"/>
  <c r="C18" i="7" s="1"/>
  <c r="D16" i="7"/>
  <c r="C16" i="7" s="1"/>
  <c r="D15" i="7"/>
  <c r="C15" i="7" s="1"/>
  <c r="D14" i="7"/>
  <c r="C14" i="7" s="1"/>
  <c r="D13" i="7"/>
  <c r="C13" i="7" s="1"/>
  <c r="D11" i="7"/>
  <c r="C11" i="7" s="1"/>
  <c r="D10" i="7"/>
  <c r="C10" i="7" s="1"/>
  <c r="G7" i="7"/>
  <c r="C43" i="7" l="1"/>
  <c r="C9" i="7"/>
  <c r="C27" i="7"/>
  <c r="C38" i="7"/>
  <c r="C41" i="7"/>
  <c r="C49" i="7"/>
  <c r="C48" i="7" s="1"/>
  <c r="C26" i="7"/>
  <c r="C42" i="7"/>
  <c r="C12" i="7"/>
  <c r="C39" i="7"/>
  <c r="D51" i="7"/>
  <c r="C51" i="7" s="1"/>
  <c r="D49" i="1"/>
  <c r="C49" i="1" s="1"/>
  <c r="G57" i="7" l="1"/>
  <c r="C45" i="7"/>
  <c r="C17" i="7"/>
  <c r="C37" i="7"/>
  <c r="C28" i="7" s="1"/>
  <c r="G58" i="7" l="1"/>
  <c r="G59" i="7" s="1"/>
  <c r="G60" i="7" s="1"/>
  <c r="D46" i="1"/>
  <c r="C46" i="1" s="1"/>
  <c r="G61" i="7" l="1"/>
  <c r="D26" i="1"/>
  <c r="C26" i="1" s="1"/>
  <c r="D27" i="1"/>
  <c r="C27" i="1" s="1"/>
  <c r="D19" i="1" l="1"/>
  <c r="C19" i="1" s="1"/>
  <c r="D30" i="1" l="1"/>
  <c r="C30" i="1" s="1"/>
  <c r="D38" i="1" l="1"/>
  <c r="C38" i="1" s="1"/>
  <c r="B37" i="1" l="1"/>
  <c r="G7" i="1"/>
  <c r="D25" i="1"/>
  <c r="C25" i="1" s="1"/>
  <c r="D24" i="1" l="1"/>
  <c r="C24" i="1" s="1"/>
  <c r="B28" i="1" l="1"/>
  <c r="D47" i="1" l="1"/>
  <c r="C47" i="1" s="1"/>
  <c r="D23" i="1"/>
  <c r="C23" i="1" s="1"/>
  <c r="D20" i="1"/>
  <c r="C20" i="1" s="1"/>
  <c r="D14" i="1"/>
  <c r="C14" i="1" s="1"/>
  <c r="D11" i="1"/>
  <c r="C11" i="1" s="1"/>
  <c r="D10" i="1"/>
  <c r="C10" i="1" s="1"/>
  <c r="D43" i="1"/>
  <c r="C43" i="1" s="1"/>
  <c r="D42" i="1"/>
  <c r="C42" i="1" s="1"/>
  <c r="D41" i="1"/>
  <c r="C41" i="1" s="1"/>
  <c r="D40" i="1"/>
  <c r="C40" i="1" s="1"/>
  <c r="D39" i="1"/>
  <c r="C39" i="1" s="1"/>
  <c r="D36" i="1"/>
  <c r="C36" i="1" s="1"/>
  <c r="D35" i="1"/>
  <c r="C35" i="1" s="1"/>
  <c r="D34" i="1"/>
  <c r="C34" i="1" s="1"/>
  <c r="D33" i="1"/>
  <c r="C33" i="1" s="1"/>
  <c r="D32" i="1"/>
  <c r="C32" i="1" s="1"/>
  <c r="D31" i="1"/>
  <c r="C31" i="1" s="1"/>
  <c r="D29" i="1"/>
  <c r="C29" i="1" s="1"/>
  <c r="D44" i="1"/>
  <c r="C44" i="1" s="1"/>
  <c r="D22" i="1"/>
  <c r="C22" i="1" s="1"/>
  <c r="D21" i="1"/>
  <c r="C21" i="1" s="1"/>
  <c r="D18" i="1"/>
  <c r="C18" i="1" s="1"/>
  <c r="D16" i="1"/>
  <c r="C16" i="1" s="1"/>
  <c r="D15" i="1"/>
  <c r="C15" i="1" s="1"/>
  <c r="D13" i="1"/>
  <c r="C13" i="1" s="1"/>
  <c r="B45" i="1"/>
  <c r="B12" i="1"/>
  <c r="B17" i="1"/>
  <c r="D12" i="1" l="1"/>
  <c r="D28" i="1"/>
  <c r="C9" i="1"/>
  <c r="D9" i="1"/>
  <c r="C17" i="1"/>
  <c r="D17" i="1"/>
  <c r="C37" i="1"/>
  <c r="D37" i="1"/>
  <c r="C45" i="1"/>
  <c r="D45" i="1"/>
  <c r="D48" i="1"/>
  <c r="C48" i="1"/>
  <c r="B48" i="1"/>
  <c r="G57" i="1" s="1"/>
  <c r="C12" i="1"/>
  <c r="C28" i="1"/>
  <c r="G59" i="1" l="1"/>
  <c r="G58" i="1"/>
  <c r="G60" i="1" l="1"/>
  <c r="G61" i="1" l="1"/>
</calcChain>
</file>

<file path=xl/sharedStrings.xml><?xml version="1.0" encoding="utf-8"?>
<sst xmlns="http://schemas.openxmlformats.org/spreadsheetml/2006/main" count="378" uniqueCount="170">
  <si>
    <t>Contractor Performance Evaluation</t>
  </si>
  <si>
    <t>Contractor Name:</t>
  </si>
  <si>
    <t>Interim</t>
  </si>
  <si>
    <t>Final</t>
  </si>
  <si>
    <t>Contract Start Date:</t>
  </si>
  <si>
    <t>Project Commencement</t>
  </si>
  <si>
    <t>Project Management</t>
  </si>
  <si>
    <t>Project Completion</t>
  </si>
  <si>
    <t>Did the Contractor comply with the allowable working hours as specified in the Contract or as approved by the Agency?</t>
  </si>
  <si>
    <t>Did the Contractor stage the work in an appropriate manner to achieve the Contract requirements?</t>
  </si>
  <si>
    <t>Workmanship</t>
  </si>
  <si>
    <t>Safety</t>
  </si>
  <si>
    <t>Weight</t>
  </si>
  <si>
    <t>Score</t>
  </si>
  <si>
    <t>Did the Contractor take immediate Action to rectify safety issues?</t>
  </si>
  <si>
    <t>Not Applicable</t>
  </si>
  <si>
    <t>Evaluation Type:</t>
  </si>
  <si>
    <t>Date:</t>
  </si>
  <si>
    <t>Approval Name:</t>
  </si>
  <si>
    <t>Approval Signature:</t>
  </si>
  <si>
    <t>Yes</t>
  </si>
  <si>
    <t>No</t>
  </si>
  <si>
    <t>Yes, Met All Specifications</t>
  </si>
  <si>
    <t>Incurred a Few Rejections of Materials</t>
  </si>
  <si>
    <t>Incurred Many Rejections of Materials</t>
  </si>
  <si>
    <t>Contract Management and Supervision</t>
  </si>
  <si>
    <t xml:space="preserve">Client and Public Relations </t>
  </si>
  <si>
    <t>Always</t>
  </si>
  <si>
    <t>Usually</t>
  </si>
  <si>
    <t>Rarely/Never</t>
  </si>
  <si>
    <t>Sometimes</t>
  </si>
  <si>
    <t>No (Major Impact)</t>
  </si>
  <si>
    <t>Did the Contractor comply with any stop work orders issued by the Region, MOL, TSSA, other Agencies?</t>
  </si>
  <si>
    <t>No (Major Issue)</t>
  </si>
  <si>
    <t xml:space="preserve">Weight Options </t>
  </si>
  <si>
    <t>Evaluation Guide</t>
  </si>
  <si>
    <t>Options</t>
  </si>
  <si>
    <t>Always, Usually, Sometimes, Rarely/Near Option</t>
  </si>
  <si>
    <t>Yes, Met Most (No Major Impact), No (Major Impact) Option</t>
  </si>
  <si>
    <t>Yes, No Option</t>
  </si>
  <si>
    <t>Client and Public Relations</t>
  </si>
  <si>
    <t>Usually (Minor Issues)</t>
  </si>
  <si>
    <t>Contract Management &amp; Supervision</t>
  </si>
  <si>
    <t xml:space="preserve">Specific </t>
  </si>
  <si>
    <t>Percentage</t>
  </si>
  <si>
    <t xml:space="preserve">Maximum Point Available </t>
  </si>
  <si>
    <t>Points Earned</t>
  </si>
  <si>
    <t>Document Number:</t>
  </si>
  <si>
    <t xml:space="preserve">TOTAL PERCENTAGE </t>
  </si>
  <si>
    <t>Comments:</t>
  </si>
  <si>
    <t>Contractor Rating</t>
  </si>
  <si>
    <t>Did the Contractor meet the project milestones by the contractually obligated date or any other agreed-upon dates?</t>
  </si>
  <si>
    <t>Criteria</t>
  </si>
  <si>
    <t>Approval Required</t>
  </si>
  <si>
    <t>Comments</t>
  </si>
  <si>
    <t>Substantial Performance Date:</t>
  </si>
  <si>
    <t>No Damage Occurred</t>
  </si>
  <si>
    <t>Incurred Minor Damage</t>
  </si>
  <si>
    <t>Incurred Extensive Damage</t>
  </si>
  <si>
    <t>Did the Contractor cause any damage to existing facilities, properties (City, Region or private), sites, etc?</t>
  </si>
  <si>
    <t>Is this the Final Evaluation or an Interim Evaluation?</t>
  </si>
  <si>
    <t xml:space="preserve">Yes or Minor Revisions </t>
  </si>
  <si>
    <t>Have there been any deficiencies?</t>
  </si>
  <si>
    <t>Have there been any Change Orders?</t>
  </si>
  <si>
    <t>Were there any incidents/accidents involving the General Public?</t>
  </si>
  <si>
    <t>Has the Contractor received any written notices?</t>
  </si>
  <si>
    <t>Received but required re-submission(s)</t>
  </si>
  <si>
    <t>Reverse Always, Sometimes, Never Rarely</t>
  </si>
  <si>
    <t>Was there a Contractually or Region approved start date the Contractor was to meet?</t>
  </si>
  <si>
    <t>Were there any Safety Issues?</t>
  </si>
  <si>
    <t>Were any stop work orders issued by the Region, MOL, TSSA, other Agencies?</t>
  </si>
  <si>
    <t>No (No Major Impact)</t>
  </si>
  <si>
    <r>
      <t xml:space="preserve">Description </t>
    </r>
    <r>
      <rPr>
        <b/>
        <sz val="8"/>
        <color theme="3"/>
        <rFont val="Times New Roman"/>
        <family val="1"/>
      </rPr>
      <t>(as per document)</t>
    </r>
    <r>
      <rPr>
        <b/>
        <sz val="10"/>
        <color theme="3"/>
        <rFont val="Times New Roman"/>
        <family val="1"/>
      </rPr>
      <t>:</t>
    </r>
  </si>
  <si>
    <t>Did the Contractor pass the minimum testing requirements (e.g. pressure testing, leakage test, FAT, SAT, Compaction, Material Testing, etc.)?</t>
  </si>
  <si>
    <t>Item</t>
  </si>
  <si>
    <t>Region's Project Manager Name:</t>
  </si>
  <si>
    <t>Region's Project Manager Signature:</t>
  </si>
  <si>
    <t>Additional Comments</t>
  </si>
  <si>
    <t>Did the Contractor resolve deficiencies identified during construction in a timely manner and to the satisfaction of the Agency?</t>
  </si>
  <si>
    <t>Has testing, including equipment commissioning commenced and/or been completed?</t>
  </si>
  <si>
    <t>Does project close-out require Operations and Maintenance Manuals and/or record documents and drawings to be submitted by the Contractor?</t>
  </si>
  <si>
    <t>Did the project/construction commence by the contractually obligated date or Region agreed/revised start date?</t>
  </si>
  <si>
    <t>Was an acceptable baseline schedule (inclusive of key tasks, activities, subs, and schedule of values/cash flow projections when requested, etc.) provided at the pre-construction meeting or within the agreed upon timeframe?</t>
  </si>
  <si>
    <t>Did the Contractor submit the specified submittals on-time and in the proper formats (e.g. show drawings, substitutions, test results, commissioning plan, etc.)?</t>
  </si>
  <si>
    <t>Did the Contractor comply with all permit requirements and agreements?</t>
  </si>
  <si>
    <t>Did the materials (including mock-ups and equipment to be installed) supplied by the Contractor meet the Contract specifications?</t>
  </si>
  <si>
    <t xml:space="preserve">Did the Contractor supply appropriate staff for the required work and/or did the staff have the appropriate skills, training and licenses required? </t>
  </si>
  <si>
    <t xml:space="preserve">Did the Contractor obtain up-to-date locates for all utilities and were they kept up-to-date throughout project duration, while adhering to all locate conditions? </t>
  </si>
  <si>
    <t>Did the Contractor submit reasonable and competitive quotations for extra work (including change directives), in a timely manner?</t>
  </si>
  <si>
    <t>Did the Contractor have the appropriate and qualified authority on site to make decisions and provide continuous on-site supervison to workers?</t>
  </si>
  <si>
    <t>Was the Contractor fair and did they conduct themselves with common courtesy and appropriate business manner when dealing with the Public, Agency staff/ representatives, and own employees (e.g. properly identifing themselves to the Public and Agency staff as required)?</t>
  </si>
  <si>
    <t>Did the Contractor submit on schedule complete Operations and Maintenance Manuals as well as accurate and/or complete record documents and drawings?</t>
  </si>
  <si>
    <t>Did the Contractor meet the requirements of Final Completion by the contractually obligated date or revised agreed-upon date?</t>
  </si>
  <si>
    <t>Did the project/construction commence by the contractually obligated date or Region agreed start date?</t>
  </si>
  <si>
    <t>Did the Contractor maintain comprehensive and realistic schedule updates and provide updates as required?  (e.g. phasing work, time extension allowances)</t>
  </si>
  <si>
    <t>Did the Contractor submit the specified submittals on-time and in the proper formats (e.g. shop drawings, substitutions, test results, commissioning plan, etc.)?</t>
  </si>
  <si>
    <t xml:space="preserve">Did the Contractor supply  appropriate staff for the required work and/or did the staff have the appropriate skills, training and licenses required? </t>
  </si>
  <si>
    <t>Did the Contractor submit an acceptable Safety Plan in a timely manner prior to commencement and keep a copy on-site for the Contract duration?</t>
  </si>
  <si>
    <t>Did the Contractor obtain up-to-date locates for all utilities and were they kept up-to-date throughout project duration, while adhering to all locate conditions?</t>
  </si>
  <si>
    <t>Yes/No</t>
  </si>
  <si>
    <t>Yes or Minor Revisions/
Received but Required Re-submissions/
No</t>
  </si>
  <si>
    <t>Always/Usually/Sometimes/Rarely or Never</t>
  </si>
  <si>
    <t>Yes/
No (No Major Impact)/
No (Major Impact)</t>
  </si>
  <si>
    <t>No Damage Occurred/
Incurred Minor Damage/
Incurred Extensive Damage</t>
  </si>
  <si>
    <t>Yes, Met all Specifications/
Incurred a Few Rejections of Materials/
Incurred Many Rejections of Materials</t>
  </si>
  <si>
    <t>Rarely or Never/Sometimes/Usually/Always</t>
  </si>
  <si>
    <t>Yes/
Usually (Minor Issues)/
No (Major Issue)</t>
  </si>
  <si>
    <t>Was the equipment utilized by the Contractor for the completion of the work as specified within the contract/agreed-upon by Agency?</t>
  </si>
  <si>
    <t>Did the Contractor make good all deficiencies and issues identified to the full satisfaction of the Agency?</t>
  </si>
  <si>
    <t>Did the Contractor cause any damage to existing facilities, properties (City, Region or private), sites, etc.?</t>
  </si>
  <si>
    <t>Did the Contractor have the appropriate and qualified authority on site to make decisions and provide continuous on-site supervision to workers?</t>
  </si>
  <si>
    <t>Was the Contractor fair and did they conduct themselves with common courtesy and appropriate business manner when dealing with the Public, Agency staff/ representatives, and own employees (e.g. properly identifying themselves to the Public and Agency staff as required)?</t>
  </si>
  <si>
    <t>Was an acceptable baseline schedule (inclusive of key tasks, activities, subs, and schedule of values/cash flow projections when requested, etc.) provided at the pre-construction meeting or within the agreed-upon timeframe?</t>
  </si>
  <si>
    <t>As required, did the Contractor deal with incidents/accidents to the General Public and report to the Region and other Authorities Having Jurisdiction in a timely manner?</t>
  </si>
  <si>
    <t>If no, exclude</t>
  </si>
  <si>
    <t>Exclude these for interim evaluations</t>
  </si>
  <si>
    <t>Have there been any service delivery issues (i.e. complaints, inquiries, claims)?</t>
  </si>
  <si>
    <t>Were permits including environmental requirements (i.e. Conservation Authority, MOE, OBC) required as part of this project?</t>
  </si>
  <si>
    <t>Have any submittals, other than the baseline schedule, been required from the Contractor yet?</t>
  </si>
  <si>
    <t>Did the Contractor provide complete start-up/commissioning services of all equipment/systems (e.g. BAS, access controls, networking, M&amp;E, etc.) and resolve all issues, in a timely manner?</t>
  </si>
  <si>
    <t>Did the Contractor provide complete training of Maintenance personnel in use of building systems, in accordance with the contract documents?</t>
  </si>
  <si>
    <t>Did the Contractor meet the Substantial Performance by the contractually obligated date(s) or revised agreed-upon date(s)?</t>
  </si>
  <si>
    <t>Did the Contractor meet the Occupancy and Permit Close-Out by the contractually obligated date(s) or revised agreed-upon date(s)?</t>
  </si>
  <si>
    <t>Did the Contractor respond appropriately to service delivery issues (complaints, inquiries, third party claims, liens, etc.)?</t>
  </si>
  <si>
    <t>Did the Contractor submit unjustifiable change order requests?</t>
  </si>
  <si>
    <t>Did the Contractor follow the contractual claims procedure (including the resolution of all claims) in a timely manner?</t>
  </si>
  <si>
    <t>Did the Contractor submit payment requests (progress invoices) accurately which were inclusive of WSIB and Statutory declaration for each invoice submitted?</t>
  </si>
  <si>
    <t>Did the Contractor keep the site (including emergency access routes and control public access) reasonably clean/clear, safe and organized throughout the duration of the project?</t>
  </si>
  <si>
    <t>Did the Contractor keep required notices in an accessible location on site: OH&amp;SA, Construction Regs, Nearest MOL office, First Aid Regs, WSIB Poster (Form 82), H&amp;S Policy, MSDS, Emergency Procedures, and NOP and Form 1000 for each sub-contractor, etc.?</t>
  </si>
  <si>
    <t>Did all Contractor and sub-contractor staff wear the required PPE on site?</t>
  </si>
  <si>
    <t>Did the Contractor provide timely and adequate notification to Agency as-required, considering specific site requirements (e.g. Long-Term Care Facility/Residential/Commercial Properties)?</t>
  </si>
  <si>
    <t>Did the Contractor install and maintain all environmental measures as per Contract and Permit requirements and mitigate all identified environmental site issues in a timely manner? (e.g. infection control)</t>
  </si>
  <si>
    <t>Did the Contractor maintain comprehensive and realistic schedule updates and provide updates as required? (e.g. phasing work, time extension allowances, etc.)</t>
  </si>
  <si>
    <t>Did the Contractor effectively coordinate with Sub-Contractors, Suppliers, other Contractors, and Consultants as applicable and in a timely manner?  (e.g. regular interference, drawings, performance concerns, etc.)</t>
  </si>
  <si>
    <t>Did the Contractor provide complete start-up/commissioning services of all equipment/systems (e.g. BAS, access controls, networking, M&amp;E, etc.), and resolve all issues, in a timely manner?</t>
  </si>
  <si>
    <t>Was the equipment utilized by the Contractor for the completion of the work  as specified within the contract/agreed-upon by Agency?</t>
  </si>
  <si>
    <t>Did the Contractor keep required notices in an accessible location on site:  OH&amp;SA, Construction Regs, Nearest MOL office, First Aid Regs, WSIB Poster (Form 82), H&amp;S Policy, MSDS, Emergency Procedures, and NOP and Form 1000 for each sub-contractor, etc.?</t>
  </si>
  <si>
    <t xml:space="preserve">Did the Contractor provide timely and adequate notification to the Agency as-required considering specific site requirements specific to facility types (e.g. Long-Term Care Facility/Residential/Commercial Properties)?   </t>
  </si>
  <si>
    <t>Did all Contractor and Sub-Contractor staff wear the required PPE on site?</t>
  </si>
  <si>
    <t xml:space="preserve">Did the Contractor submit reasonable and competitive quotations for extra work (including change directives), in a timely manner?  </t>
  </si>
  <si>
    <t xml:space="preserve">Did the Contractor follow the contractual claims procedure (including the resolution of all claims) in a timely manner?  </t>
  </si>
  <si>
    <t>Did the Contractor comply with any written notices by the Agency in a timely manner (e.g. site instructions, change directives, etc.)?</t>
  </si>
  <si>
    <t xml:space="preserve">34-40 </t>
  </si>
  <si>
    <t xml:space="preserve">Evaluation </t>
  </si>
  <si>
    <t>Contractor Performance Evaluation Guide</t>
  </si>
  <si>
    <t>Was the Contractor fair and did they conduct themselves with common courtesy and appropriate business manner when dealing with Public, Agency Staff / representatives, and own employees (e.g. properly identifying themselves to the Public and Agency staff as required)?</t>
  </si>
  <si>
    <t>Was an acceptable baseline schedule (inclusive of key tasks, activities, subs and schedule of values/cash flow projections when requested, etc.)  provided at the pre-construction meeting or within the agreed upon timeframe?</t>
  </si>
  <si>
    <t>Did the Contractor cause any damage to existing facilities, properties (City, Region or Private), sites, etc.?</t>
  </si>
  <si>
    <t>Contractor Performance Pre-Evaluation Questionnaire</t>
  </si>
  <si>
    <t>Did the Contractor meet the requirements of Substantial Performance (e.g. warranties, operational manuals, as-built drawings, etc.) by the contractually obligated date or revised agreed-upon date?</t>
  </si>
  <si>
    <t>Project Commencement (6%)</t>
  </si>
  <si>
    <t>Project Management (14%)</t>
  </si>
  <si>
    <t>Workmanship (26%)</t>
  </si>
  <si>
    <t>Safety (12%)</t>
  </si>
  <si>
    <t>Contract Management and Supervision (18%)</t>
  </si>
  <si>
    <t>Client and Public Relations (6%)</t>
  </si>
  <si>
    <t>Project Completion (18%)</t>
  </si>
  <si>
    <t>Division:</t>
  </si>
  <si>
    <t>RPAM</t>
  </si>
  <si>
    <t>Please send all signed final evaluations to vendorperformance@peelregion.ca</t>
  </si>
  <si>
    <t>After completing these questions please move on to the Contractor Evaluation tab to evaluate your contractor.</t>
  </si>
  <si>
    <t>Please complete this set of questions prior to starting your evaluation to ensure the evaluation template is customized to suit your particular project and / or the stage you are at in your project.</t>
  </si>
  <si>
    <r>
      <t xml:space="preserve">Did the Contractor comply with </t>
    </r>
    <r>
      <rPr>
        <b/>
        <sz val="10"/>
        <rFont val="Arial"/>
        <family val="2"/>
      </rPr>
      <t>any</t>
    </r>
    <r>
      <rPr>
        <sz val="10"/>
        <rFont val="Arial"/>
        <family val="2"/>
      </rPr>
      <t xml:space="preserve"> written notices by the Agency in a timely manner (e.g. site instructions, change directives, etc.)?</t>
    </r>
  </si>
  <si>
    <r>
      <t xml:space="preserve">Did the Contractor comply with </t>
    </r>
    <r>
      <rPr>
        <b/>
        <sz val="11"/>
        <rFont val="Arial"/>
        <family val="2"/>
      </rPr>
      <t>any</t>
    </r>
    <r>
      <rPr>
        <sz val="11"/>
        <rFont val="Arial"/>
        <family val="2"/>
      </rPr>
      <t xml:space="preserve"> written notices by the Agency in a timely manner (e.g. site instructions, change directives, etc.)?</t>
    </r>
  </si>
  <si>
    <t>V-20180305</t>
  </si>
  <si>
    <t>Did the Contractor provide timely and adequate notification to Agency as-required, considering site requirements specific to facility types (e.g. Long-Term Care Facility/ Residential/ Commercial Properties)?</t>
  </si>
  <si>
    <r>
      <t>Did the Contractor resolve deficiencies</t>
    </r>
    <r>
      <rPr>
        <b/>
        <sz val="11"/>
        <rFont val="Arial"/>
        <family val="2"/>
      </rPr>
      <t xml:space="preserve"> identified during construction</t>
    </r>
    <r>
      <rPr>
        <sz val="11"/>
        <rFont val="Arial"/>
        <family val="2"/>
      </rPr>
      <t xml:space="preserve"> in a timely manner and to the satisfaction of the Agency?</t>
    </r>
  </si>
  <si>
    <r>
      <t>Did the Contractor resolve deficiencies</t>
    </r>
    <r>
      <rPr>
        <b/>
        <sz val="10"/>
        <rFont val="Arial"/>
        <family val="2"/>
      </rPr>
      <t xml:space="preserve"> identified during construction</t>
    </r>
    <r>
      <rPr>
        <sz val="10"/>
        <rFont val="Arial"/>
        <family val="2"/>
      </rPr>
      <t xml:space="preserve"> in a timely manner and to the satisfaction of the Agency?</t>
    </r>
  </si>
  <si>
    <r>
      <t xml:space="preserve">Description
</t>
    </r>
    <r>
      <rPr>
        <sz val="11"/>
        <color theme="3"/>
        <rFont val="Arial"/>
        <family val="2"/>
      </rPr>
      <t>(as per document)</t>
    </r>
    <r>
      <rPr>
        <b/>
        <sz val="11"/>
        <color theme="3"/>
        <rFont val="Arial"/>
        <family val="2"/>
      </rPr>
      <t>:</t>
    </r>
  </si>
  <si>
    <t>This sheet provides a space for project managers to log additional comments, it is recommended to use when there are performance issues.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</si>
</sst>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9]mmmm\ d\,\ yyyy;@"/>
    <numFmt numFmtId="165" formatCode="0.0"/>
    <numFmt numFmtId="166" formatCode=";;;"/>
  </numFmts>
  <fonts count="4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24"/>
      <color theme="0"/>
      <name val="Times New Roman"/>
      <family val="1"/>
    </font>
    <font>
      <b/>
      <sz val="10"/>
      <color theme="3"/>
      <name val="Times New Roman"/>
      <family val="1"/>
    </font>
    <font>
      <b/>
      <sz val="11"/>
      <color theme="1"/>
      <name val="Times New Roman"/>
      <family val="1"/>
    </font>
    <font>
      <b/>
      <sz val="8"/>
      <color theme="3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8"/>
      <color theme="0"/>
      <name val="Times New Roman"/>
      <family val="1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6" borderId="0" applyNumberFormat="0" applyBorder="0" applyAlignment="0" applyProtection="0"/>
    <xf numFmtId="0" fontId="11" fillId="8" borderId="15" applyNumberFormat="0" applyFont="0" applyAlignment="0" applyProtection="0"/>
    <xf numFmtId="0" fontId="12" fillId="0" borderId="0" applyNumberFormat="0" applyFill="0" applyBorder="0" applyAlignment="0" applyProtection="0"/>
  </cellStyleXfs>
  <cellXfs count="305">
    <xf numFmtId="0" fontId="0" fillId="0" borderId="0" xfId="0"/>
    <xf numFmtId="0" fontId="4" fillId="0" borderId="0" xfId="0" applyFont="1"/>
    <xf numFmtId="0" fontId="4" fillId="0" borderId="1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Fill="1" applyBorder="1" applyAlignment="1">
      <alignment horizontal="center"/>
    </xf>
    <xf numFmtId="0" fontId="7" fillId="6" borderId="0" xfId="5" applyFont="1" applyAlignment="1">
      <alignment horizontal="center" vertical="top"/>
    </xf>
    <xf numFmtId="0" fontId="8" fillId="0" borderId="0" xfId="0" applyFont="1"/>
    <xf numFmtId="0" fontId="9" fillId="6" borderId="1" xfId="5" applyFont="1" applyBorder="1" applyAlignment="1">
      <alignment horizontal="left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 wrapText="1"/>
    </xf>
    <xf numFmtId="0" fontId="8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6" borderId="1" xfId="5" applyFont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Alignment="1">
      <alignment horizontal="left" vertical="top"/>
    </xf>
    <xf numFmtId="0" fontId="10" fillId="0" borderId="0" xfId="4" applyFont="1" applyFill="1" applyBorder="1" applyAlignment="1">
      <alignment horizontal="center" vertical="top"/>
    </xf>
    <xf numFmtId="0" fontId="10" fillId="0" borderId="0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7" fillId="6" borderId="1" xfId="5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Border="1"/>
    <xf numFmtId="0" fontId="13" fillId="0" borderId="0" xfId="0" applyFont="1" applyProtection="1"/>
    <xf numFmtId="165" fontId="13" fillId="0" borderId="0" xfId="0" applyNumberFormat="1" applyFont="1" applyProtection="1"/>
    <xf numFmtId="0" fontId="14" fillId="0" borderId="0" xfId="0" applyFont="1" applyProtection="1"/>
    <xf numFmtId="0" fontId="17" fillId="0" borderId="1" xfId="0" applyFont="1" applyFill="1" applyBorder="1" applyAlignment="1" applyProtection="1">
      <alignment horizontal="center"/>
    </xf>
    <xf numFmtId="0" fontId="19" fillId="2" borderId="13" xfId="1" applyFont="1" applyBorder="1" applyAlignment="1" applyProtection="1">
      <alignment horizontal="center"/>
    </xf>
    <xf numFmtId="165" fontId="19" fillId="2" borderId="13" xfId="1" applyNumberFormat="1" applyFont="1" applyBorder="1" applyAlignment="1" applyProtection="1">
      <alignment horizontal="center"/>
    </xf>
    <xf numFmtId="0" fontId="19" fillId="2" borderId="13" xfId="1" applyFont="1" applyBorder="1" applyProtection="1"/>
    <xf numFmtId="0" fontId="20" fillId="0" borderId="0" xfId="0" applyFont="1" applyProtection="1"/>
    <xf numFmtId="0" fontId="19" fillId="3" borderId="3" xfId="2" applyFont="1" applyBorder="1" applyAlignment="1" applyProtection="1">
      <alignment horizontal="center"/>
    </xf>
    <xf numFmtId="165" fontId="19" fillId="3" borderId="3" xfId="2" applyNumberFormat="1" applyFont="1" applyBorder="1" applyAlignment="1" applyProtection="1">
      <alignment horizontal="center"/>
    </xf>
    <xf numFmtId="0" fontId="19" fillId="3" borderId="1" xfId="2" applyFont="1" applyBorder="1" applyProtection="1"/>
    <xf numFmtId="0" fontId="21" fillId="0" borderId="1" xfId="0" applyFont="1" applyFill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wrapText="1"/>
    </xf>
    <xf numFmtId="0" fontId="14" fillId="0" borderId="5" xfId="0" applyFont="1" applyBorder="1" applyAlignment="1" applyProtection="1">
      <alignment horizontal="center"/>
    </xf>
    <xf numFmtId="0" fontId="25" fillId="0" borderId="5" xfId="0" applyFont="1" applyFill="1" applyBorder="1" applyAlignment="1" applyProtection="1">
      <alignment horizontal="left" wrapText="1"/>
    </xf>
    <xf numFmtId="0" fontId="25" fillId="0" borderId="4" xfId="0" applyFont="1" applyFill="1" applyBorder="1" applyAlignment="1" applyProtection="1">
      <alignment horizontal="left" wrapText="1"/>
    </xf>
    <xf numFmtId="0" fontId="25" fillId="0" borderId="0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center" wrapText="1"/>
    </xf>
    <xf numFmtId="0" fontId="19" fillId="2" borderId="1" xfId="1" applyFont="1" applyBorder="1" applyAlignment="1" applyProtection="1">
      <alignment horizontal="center"/>
    </xf>
    <xf numFmtId="165" fontId="19" fillId="2" borderId="1" xfId="1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</xf>
    <xf numFmtId="0" fontId="29" fillId="3" borderId="1" xfId="2" applyFont="1" applyBorder="1" applyProtection="1"/>
    <xf numFmtId="0" fontId="19" fillId="3" borderId="1" xfId="2" applyFont="1" applyBorder="1" applyAlignment="1" applyProtection="1">
      <alignment vertical="center"/>
    </xf>
    <xf numFmtId="0" fontId="20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6" borderId="1" xfId="5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4" xfId="4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4" applyFont="1" applyFill="1" applyBorder="1" applyAlignment="1">
      <alignment horizontal="center" vertical="top" wrapText="1"/>
    </xf>
    <xf numFmtId="0" fontId="7" fillId="6" borderId="3" xfId="5" applyFont="1" applyBorder="1" applyAlignment="1">
      <alignment horizontal="left"/>
    </xf>
    <xf numFmtId="0" fontId="7" fillId="6" borderId="4" xfId="5" applyFont="1" applyBorder="1" applyAlignment="1">
      <alignment horizontal="left"/>
    </xf>
    <xf numFmtId="0" fontId="7" fillId="6" borderId="2" xfId="5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3" fillId="0" borderId="11" xfId="4" applyFont="1" applyFill="1" applyBorder="1" applyAlignment="1">
      <alignment horizontal="center" vertical="top"/>
    </xf>
    <xf numFmtId="0" fontId="3" fillId="0" borderId="11" xfId="4" applyFont="1" applyFill="1" applyBorder="1" applyAlignment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center"/>
    </xf>
    <xf numFmtId="165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14" fillId="9" borderId="1" xfId="0" applyFont="1" applyFill="1" applyBorder="1" applyAlignment="1" applyProtection="1">
      <alignment horizontal="center"/>
    </xf>
    <xf numFmtId="0" fontId="24" fillId="3" borderId="1" xfId="2" applyFont="1" applyBorder="1" applyAlignment="1" applyProtection="1">
      <alignment vertical="center"/>
    </xf>
    <xf numFmtId="0" fontId="29" fillId="3" borderId="3" xfId="2" applyFont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3" fillId="0" borderId="8" xfId="4" applyFont="1" applyFill="1" applyBorder="1" applyAlignment="1">
      <alignment vertical="top"/>
    </xf>
    <xf numFmtId="0" fontId="3" fillId="0" borderId="10" xfId="4" applyFont="1" applyFill="1" applyBorder="1" applyAlignment="1">
      <alignment vertical="top"/>
    </xf>
    <xf numFmtId="9" fontId="19" fillId="2" borderId="11" xfId="1" applyNumberFormat="1" applyFont="1" applyBorder="1" applyAlignment="1" applyProtection="1">
      <alignment horizontal="center"/>
    </xf>
    <xf numFmtId="0" fontId="23" fillId="7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left" wrapText="1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Protection="1"/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1" fillId="0" borderId="1" xfId="0" applyFont="1" applyBorder="1" applyAlignment="1">
      <alignment horizontal="center" vertical="center"/>
    </xf>
    <xf numFmtId="0" fontId="31" fillId="7" borderId="1" xfId="0" applyFont="1" applyFill="1" applyBorder="1" applyAlignment="1" applyProtection="1">
      <alignment vertical="top"/>
      <protection locked="0"/>
    </xf>
    <xf numFmtId="0" fontId="31" fillId="0" borderId="1" xfId="0" applyFont="1" applyBorder="1" applyAlignment="1">
      <alignment vertical="top"/>
    </xf>
    <xf numFmtId="0" fontId="31" fillId="0" borderId="1" xfId="0" applyFont="1" applyBorder="1" applyAlignment="1">
      <alignment vertical="top" wrapText="1"/>
    </xf>
    <xf numFmtId="165" fontId="31" fillId="0" borderId="0" xfId="0" applyNumberFormat="1" applyFont="1" applyProtection="1"/>
    <xf numFmtId="0" fontId="31" fillId="0" borderId="0" xfId="0" applyFont="1" applyAlignment="1" applyProtection="1"/>
    <xf numFmtId="0" fontId="31" fillId="0" borderId="0" xfId="0" applyFont="1" applyAlignment="1" applyProtection="1">
      <alignment vertical="center"/>
    </xf>
    <xf numFmtId="0" fontId="31" fillId="0" borderId="0" xfId="0" applyFont="1" applyFill="1" applyProtection="1"/>
    <xf numFmtId="0" fontId="31" fillId="0" borderId="0" xfId="0" applyFont="1" applyBorder="1" applyAlignment="1" applyProtection="1"/>
    <xf numFmtId="0" fontId="31" fillId="0" borderId="0" xfId="0" applyFont="1" applyFill="1" applyBorder="1" applyAlignment="1" applyProtection="1">
      <alignment horizontal="left" wrapText="1"/>
    </xf>
    <xf numFmtId="0" fontId="39" fillId="0" borderId="0" xfId="0" applyFont="1" applyFill="1" applyBorder="1" applyAlignment="1" applyProtection="1">
      <alignment horizontal="left" wrapText="1"/>
    </xf>
    <xf numFmtId="0" fontId="31" fillId="0" borderId="0" xfId="0" applyFont="1" applyAlignment="1" applyProtection="1">
      <alignment horizontal="center"/>
    </xf>
    <xf numFmtId="0" fontId="31" fillId="0" borderId="0" xfId="0" applyFont="1" applyFill="1" applyProtection="1">
      <protection locked="0"/>
    </xf>
    <xf numFmtId="0" fontId="31" fillId="0" borderId="1" xfId="0" applyFont="1" applyFill="1" applyBorder="1" applyAlignment="1" applyProtection="1">
      <alignment horizontal="left" vertical="top"/>
    </xf>
    <xf numFmtId="0" fontId="40" fillId="2" borderId="13" xfId="1" applyFont="1" applyBorder="1" applyAlignment="1" applyProtection="1">
      <alignment horizontal="left" vertical="top"/>
    </xf>
    <xf numFmtId="165" fontId="40" fillId="2" borderId="13" xfId="1" applyNumberFormat="1" applyFont="1" applyBorder="1" applyAlignment="1" applyProtection="1">
      <alignment horizontal="left" vertical="top"/>
    </xf>
    <xf numFmtId="0" fontId="40" fillId="3" borderId="1" xfId="2" applyFont="1" applyBorder="1" applyAlignment="1" applyProtection="1">
      <alignment horizontal="left" vertical="top"/>
    </xf>
    <xf numFmtId="0" fontId="40" fillId="3" borderId="3" xfId="2" applyFont="1" applyBorder="1" applyAlignment="1" applyProtection="1">
      <alignment horizontal="left" vertical="top"/>
    </xf>
    <xf numFmtId="165" fontId="40" fillId="3" borderId="3" xfId="2" applyNumberFormat="1" applyFont="1" applyBorder="1" applyAlignment="1" applyProtection="1">
      <alignment horizontal="left" vertical="top"/>
    </xf>
    <xf numFmtId="0" fontId="39" fillId="0" borderId="1" xfId="0" applyFont="1" applyFill="1" applyBorder="1" applyAlignment="1" applyProtection="1">
      <alignment horizontal="left" vertical="top" wrapText="1"/>
    </xf>
    <xf numFmtId="165" fontId="31" fillId="0" borderId="1" xfId="0" applyNumberFormat="1" applyFont="1" applyFill="1" applyBorder="1" applyAlignment="1" applyProtection="1">
      <alignment horizontal="left" vertical="top"/>
    </xf>
    <xf numFmtId="0" fontId="39" fillId="7" borderId="1" xfId="0" applyFont="1" applyFill="1" applyBorder="1" applyAlignment="1" applyProtection="1">
      <alignment horizontal="left" vertical="top" wrapText="1"/>
      <protection locked="0"/>
    </xf>
    <xf numFmtId="0" fontId="31" fillId="0" borderId="1" xfId="0" applyFont="1" applyBorder="1" applyAlignment="1" applyProtection="1">
      <alignment horizontal="left" vertical="top"/>
    </xf>
    <xf numFmtId="165" fontId="31" fillId="0" borderId="1" xfId="0" applyNumberFormat="1" applyFont="1" applyBorder="1" applyAlignment="1" applyProtection="1">
      <alignment horizontal="left" vertical="top"/>
    </xf>
    <xf numFmtId="0" fontId="31" fillId="0" borderId="3" xfId="0" applyFont="1" applyBorder="1" applyAlignment="1" applyProtection="1">
      <alignment horizontal="left" vertical="top"/>
    </xf>
    <xf numFmtId="0" fontId="39" fillId="0" borderId="1" xfId="0" applyFont="1" applyFill="1" applyBorder="1" applyAlignment="1" applyProtection="1">
      <alignment horizontal="left" vertical="top"/>
    </xf>
    <xf numFmtId="0" fontId="31" fillId="0" borderId="1" xfId="0" applyFont="1" applyFill="1" applyBorder="1" applyAlignment="1" applyProtection="1">
      <alignment horizontal="left" vertical="top" wrapText="1"/>
    </xf>
    <xf numFmtId="0" fontId="39" fillId="0" borderId="1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wrapText="1"/>
    </xf>
    <xf numFmtId="165" fontId="31" fillId="0" borderId="0" xfId="0" applyNumberFormat="1" applyFont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wrapText="1"/>
    </xf>
    <xf numFmtId="0" fontId="39" fillId="0" borderId="0" xfId="0" applyFont="1" applyFill="1" applyBorder="1" applyAlignment="1" applyProtection="1">
      <alignment horizontal="center" wrapText="1"/>
    </xf>
    <xf numFmtId="166" fontId="40" fillId="0" borderId="0" xfId="1" applyNumberFormat="1" applyFont="1" applyFill="1" applyBorder="1" applyAlignment="1" applyProtection="1">
      <alignment horizontal="left" vertical="top"/>
    </xf>
    <xf numFmtId="0" fontId="32" fillId="0" borderId="0" xfId="0" applyFont="1" applyBorder="1" applyAlignment="1" applyProtection="1">
      <alignment horizontal="left" vertical="top"/>
    </xf>
    <xf numFmtId="0" fontId="31" fillId="0" borderId="0" xfId="0" applyFont="1" applyAlignment="1" applyProtection="1">
      <alignment horizontal="left" vertical="top"/>
    </xf>
    <xf numFmtId="10" fontId="40" fillId="2" borderId="1" xfId="1" applyNumberFormat="1" applyFont="1" applyBorder="1" applyAlignment="1" applyProtection="1">
      <alignment horizontal="left" vertical="top"/>
    </xf>
    <xf numFmtId="165" fontId="31" fillId="0" borderId="0" xfId="0" applyNumberFormat="1" applyFont="1" applyAlignment="1" applyProtection="1">
      <alignment horizontal="left" vertical="top"/>
    </xf>
    <xf numFmtId="0" fontId="31" fillId="0" borderId="0" xfId="0" applyFont="1" applyFill="1" applyAlignment="1" applyProtection="1">
      <alignment horizontal="left" vertical="top"/>
    </xf>
    <xf numFmtId="0" fontId="31" fillId="0" borderId="1" xfId="0" applyFont="1" applyBorder="1" applyAlignment="1">
      <alignment horizontal="left" vertical="top"/>
    </xf>
    <xf numFmtId="0" fontId="40" fillId="3" borderId="1" xfId="2" applyFont="1" applyBorder="1" applyAlignment="1">
      <alignment horizontal="left" vertical="top"/>
    </xf>
    <xf numFmtId="0" fontId="34" fillId="3" borderId="1" xfId="2" applyFont="1" applyBorder="1" applyAlignment="1">
      <alignment horizontal="left" vertical="top"/>
    </xf>
    <xf numFmtId="0" fontId="35" fillId="0" borderId="1" xfId="0" applyFont="1" applyBorder="1" applyAlignment="1">
      <alignment horizontal="left" vertical="top"/>
    </xf>
    <xf numFmtId="164" fontId="31" fillId="7" borderId="1" xfId="0" applyNumberFormat="1" applyFont="1" applyFill="1" applyBorder="1" applyAlignment="1" applyProtection="1">
      <alignment horizontal="left" vertical="top"/>
      <protection locked="0"/>
    </xf>
    <xf numFmtId="0" fontId="39" fillId="3" borderId="1" xfId="2" applyFont="1" applyBorder="1" applyAlignment="1" applyProtection="1">
      <alignment horizontal="left" vertical="top"/>
    </xf>
    <xf numFmtId="0" fontId="31" fillId="0" borderId="1" xfId="0" applyFont="1" applyBorder="1" applyAlignment="1">
      <alignment vertical="top"/>
    </xf>
    <xf numFmtId="0" fontId="32" fillId="8" borderId="6" xfId="6" applyFont="1" applyBorder="1" applyAlignment="1">
      <alignment vertical="top" wrapText="1"/>
    </xf>
    <xf numFmtId="0" fontId="32" fillId="8" borderId="5" xfId="6" applyFont="1" applyBorder="1" applyAlignment="1">
      <alignment vertical="top" wrapText="1"/>
    </xf>
    <xf numFmtId="0" fontId="32" fillId="8" borderId="7" xfId="6" applyFont="1" applyBorder="1" applyAlignment="1">
      <alignment vertical="top" wrapText="1"/>
    </xf>
    <xf numFmtId="0" fontId="32" fillId="8" borderId="8" xfId="6" applyFont="1" applyBorder="1" applyAlignment="1">
      <alignment vertical="top" wrapText="1"/>
    </xf>
    <xf numFmtId="0" fontId="32" fillId="8" borderId="9" xfId="6" applyFont="1" applyBorder="1" applyAlignment="1">
      <alignment vertical="top" wrapText="1"/>
    </xf>
    <xf numFmtId="0" fontId="32" fillId="8" borderId="10" xfId="6" applyFont="1" applyBorder="1" applyAlignment="1">
      <alignment vertical="top" wrapText="1"/>
    </xf>
    <xf numFmtId="0" fontId="30" fillId="6" borderId="1" xfId="5" applyFont="1" applyBorder="1" applyAlignment="1" applyProtection="1">
      <alignment vertical="top" wrapText="1"/>
    </xf>
    <xf numFmtId="0" fontId="31" fillId="7" borderId="1" xfId="0" applyFont="1" applyFill="1" applyBorder="1" applyAlignment="1" applyProtection="1">
      <alignment horizontal="left" vertical="top" wrapText="1"/>
      <protection locked="0"/>
    </xf>
    <xf numFmtId="0" fontId="31" fillId="7" borderId="11" xfId="0" applyFont="1" applyFill="1" applyBorder="1" applyAlignment="1" applyProtection="1">
      <alignment horizontal="left" vertical="top" wrapText="1"/>
      <protection locked="0"/>
    </xf>
    <xf numFmtId="0" fontId="41" fillId="0" borderId="3" xfId="3" applyFont="1" applyBorder="1" applyAlignment="1" applyProtection="1">
      <alignment horizontal="left" vertical="top"/>
    </xf>
    <xf numFmtId="0" fontId="41" fillId="0" borderId="4" xfId="3" applyFont="1" applyBorder="1" applyAlignment="1" applyProtection="1">
      <alignment horizontal="left" vertical="top"/>
    </xf>
    <xf numFmtId="0" fontId="41" fillId="0" borderId="2" xfId="3" applyFont="1" applyBorder="1" applyAlignment="1" applyProtection="1">
      <alignment horizontal="left" vertical="top"/>
    </xf>
    <xf numFmtId="0" fontId="31" fillId="7" borderId="6" xfId="0" applyFont="1" applyFill="1" applyBorder="1" applyAlignment="1" applyProtection="1">
      <alignment horizontal="left" vertical="top"/>
      <protection locked="0"/>
    </xf>
    <xf numFmtId="0" fontId="31" fillId="7" borderId="5" xfId="0" applyFont="1" applyFill="1" applyBorder="1" applyAlignment="1" applyProtection="1">
      <alignment horizontal="left" vertical="top"/>
      <protection locked="0"/>
    </xf>
    <xf numFmtId="0" fontId="31" fillId="7" borderId="7" xfId="0" applyFont="1" applyFill="1" applyBorder="1" applyAlignment="1" applyProtection="1">
      <alignment horizontal="left" vertical="top"/>
      <protection locked="0"/>
    </xf>
    <xf numFmtId="0" fontId="31" fillId="7" borderId="14" xfId="0" applyFont="1" applyFill="1" applyBorder="1" applyAlignment="1" applyProtection="1">
      <alignment horizontal="left" vertical="top"/>
      <protection locked="0"/>
    </xf>
    <xf numFmtId="0" fontId="31" fillId="7" borderId="0" xfId="0" applyFont="1" applyFill="1" applyBorder="1" applyAlignment="1" applyProtection="1">
      <alignment horizontal="left" vertical="top"/>
      <protection locked="0"/>
    </xf>
    <xf numFmtId="0" fontId="31" fillId="7" borderId="12" xfId="0" applyFont="1" applyFill="1" applyBorder="1" applyAlignment="1" applyProtection="1">
      <alignment horizontal="left" vertical="top"/>
      <protection locked="0"/>
    </xf>
    <xf numFmtId="0" fontId="31" fillId="7" borderId="8" xfId="0" applyFont="1" applyFill="1" applyBorder="1" applyAlignment="1" applyProtection="1">
      <alignment horizontal="left" vertical="top"/>
      <protection locked="0"/>
    </xf>
    <xf numFmtId="0" fontId="31" fillId="7" borderId="9" xfId="0" applyFont="1" applyFill="1" applyBorder="1" applyAlignment="1" applyProtection="1">
      <alignment horizontal="left" vertical="top"/>
      <protection locked="0"/>
    </xf>
    <xf numFmtId="0" fontId="31" fillId="7" borderId="10" xfId="0" applyFont="1" applyFill="1" applyBorder="1" applyAlignment="1" applyProtection="1">
      <alignment horizontal="left" vertical="top"/>
      <protection locked="0"/>
    </xf>
    <xf numFmtId="0" fontId="31" fillId="7" borderId="11" xfId="0" applyFont="1" applyFill="1" applyBorder="1" applyAlignment="1" applyProtection="1">
      <alignment horizontal="left" vertical="top"/>
      <protection locked="0"/>
    </xf>
    <xf numFmtId="0" fontId="31" fillId="7" borderId="13" xfId="0" applyFont="1" applyFill="1" applyBorder="1" applyAlignment="1" applyProtection="1">
      <alignment horizontal="left" vertical="top"/>
      <protection locked="0"/>
    </xf>
    <xf numFmtId="0" fontId="41" fillId="0" borderId="12" xfId="3" applyFont="1" applyBorder="1" applyAlignment="1" applyProtection="1">
      <alignment horizontal="left" vertical="top"/>
    </xf>
    <xf numFmtId="0" fontId="31" fillId="0" borderId="13" xfId="0" applyFont="1" applyBorder="1" applyAlignment="1" applyProtection="1">
      <alignment horizontal="left" vertical="top"/>
    </xf>
    <xf numFmtId="0" fontId="31" fillId="7" borderId="16" xfId="0" applyFont="1" applyFill="1" applyBorder="1" applyAlignment="1" applyProtection="1">
      <alignment horizontal="left" vertical="top"/>
      <protection locked="0"/>
    </xf>
    <xf numFmtId="0" fontId="41" fillId="0" borderId="7" xfId="3" applyFont="1" applyBorder="1" applyAlignment="1" applyProtection="1">
      <alignment horizontal="left" vertical="top"/>
    </xf>
    <xf numFmtId="9" fontId="40" fillId="2" borderId="11" xfId="1" applyNumberFormat="1" applyFont="1" applyBorder="1" applyAlignment="1" applyProtection="1">
      <alignment horizontal="left" vertical="top"/>
    </xf>
    <xf numFmtId="9" fontId="40" fillId="2" borderId="6" xfId="1" applyNumberFormat="1" applyFont="1" applyBorder="1" applyAlignment="1" applyProtection="1">
      <alignment horizontal="left" vertical="top"/>
    </xf>
    <xf numFmtId="0" fontId="41" fillId="0" borderId="3" xfId="3" applyFont="1" applyBorder="1" applyAlignment="1" applyProtection="1">
      <alignment horizontal="left" vertical="top" wrapText="1"/>
    </xf>
    <xf numFmtId="0" fontId="41" fillId="0" borderId="4" xfId="3" applyFont="1" applyBorder="1" applyAlignment="1" applyProtection="1">
      <alignment horizontal="left" vertical="top" wrapText="1"/>
    </xf>
    <xf numFmtId="0" fontId="41" fillId="0" borderId="2" xfId="3" applyFont="1" applyBorder="1" applyAlignment="1" applyProtection="1">
      <alignment horizontal="left" vertical="top" wrapText="1"/>
    </xf>
    <xf numFmtId="9" fontId="40" fillId="2" borderId="3" xfId="1" applyNumberFormat="1" applyFont="1" applyBorder="1" applyAlignment="1" applyProtection="1">
      <alignment horizontal="left" vertical="top"/>
    </xf>
    <xf numFmtId="9" fontId="40" fillId="2" borderId="4" xfId="1" applyNumberFormat="1" applyFont="1" applyBorder="1" applyAlignment="1" applyProtection="1">
      <alignment horizontal="left" vertical="top"/>
    </xf>
    <xf numFmtId="0" fontId="31" fillId="7" borderId="3" xfId="0" applyFont="1" applyFill="1" applyBorder="1" applyAlignment="1" applyProtection="1">
      <alignment horizontal="left" vertical="top"/>
      <protection locked="0"/>
    </xf>
    <xf numFmtId="0" fontId="31" fillId="7" borderId="4" xfId="0" applyFont="1" applyFill="1" applyBorder="1" applyAlignment="1" applyProtection="1">
      <alignment horizontal="left" vertical="top"/>
      <protection locked="0"/>
    </xf>
    <xf numFmtId="166" fontId="44" fillId="0" borderId="0" xfId="1" applyNumberFormat="1" applyFont="1" applyFill="1" applyBorder="1" applyAlignment="1" applyProtection="1">
      <alignment horizontal="left" vertical="top"/>
    </xf>
    <xf numFmtId="0" fontId="44" fillId="2" borderId="3" xfId="1" applyFont="1" applyBorder="1" applyAlignment="1" applyProtection="1">
      <alignment horizontal="left" vertical="top"/>
    </xf>
    <xf numFmtId="0" fontId="44" fillId="2" borderId="4" xfId="1" applyFont="1" applyBorder="1" applyAlignment="1" applyProtection="1">
      <alignment horizontal="left" vertical="top"/>
    </xf>
    <xf numFmtId="0" fontId="44" fillId="2" borderId="2" xfId="1" applyFont="1" applyBorder="1" applyAlignment="1" applyProtection="1">
      <alignment horizontal="left" vertical="top"/>
    </xf>
    <xf numFmtId="0" fontId="39" fillId="0" borderId="3" xfId="0" applyFont="1" applyFill="1" applyBorder="1" applyAlignment="1" applyProtection="1">
      <alignment horizontal="left" vertical="top" wrapText="1"/>
    </xf>
    <xf numFmtId="0" fontId="39" fillId="0" borderId="4" xfId="0" applyFont="1" applyFill="1" applyBorder="1" applyAlignment="1" applyProtection="1">
      <alignment horizontal="left" vertical="top" wrapText="1"/>
    </xf>
    <xf numFmtId="0" fontId="39" fillId="0" borderId="2" xfId="0" applyFont="1" applyFill="1" applyBorder="1" applyAlignment="1" applyProtection="1">
      <alignment horizontal="left" vertical="top" wrapText="1"/>
    </xf>
    <xf numFmtId="0" fontId="40" fillId="3" borderId="3" xfId="2" applyFont="1" applyBorder="1" applyAlignment="1" applyProtection="1">
      <alignment horizontal="left" vertical="top"/>
    </xf>
    <xf numFmtId="0" fontId="40" fillId="3" borderId="4" xfId="2" applyFont="1" applyBorder="1" applyAlignment="1" applyProtection="1">
      <alignment horizontal="left" vertical="top"/>
    </xf>
    <xf numFmtId="0" fontId="40" fillId="3" borderId="2" xfId="2" applyFont="1" applyBorder="1" applyAlignment="1" applyProtection="1">
      <alignment horizontal="left" vertical="top"/>
    </xf>
    <xf numFmtId="0" fontId="39" fillId="0" borderId="1" xfId="0" applyFont="1" applyFill="1" applyBorder="1" applyAlignment="1" applyProtection="1">
      <alignment horizontal="left" vertical="top" wrapText="1"/>
    </xf>
    <xf numFmtId="0" fontId="40" fillId="3" borderId="1" xfId="2" applyFont="1" applyBorder="1" applyAlignment="1" applyProtection="1">
      <alignment horizontal="left" vertical="top"/>
    </xf>
    <xf numFmtId="0" fontId="33" fillId="2" borderId="1" xfId="1" applyFont="1" applyBorder="1" applyAlignment="1" applyProtection="1">
      <alignment horizontal="left" vertical="top"/>
    </xf>
    <xf numFmtId="0" fontId="31" fillId="7" borderId="1" xfId="0" applyFont="1" applyFill="1" applyBorder="1" applyAlignment="1" applyProtection="1">
      <alignment horizontal="left" vertical="top"/>
      <protection locked="0"/>
    </xf>
    <xf numFmtId="0" fontId="41" fillId="0" borderId="1" xfId="3" applyFont="1" applyBorder="1" applyAlignment="1" applyProtection="1">
      <alignment horizontal="left" vertical="top"/>
    </xf>
    <xf numFmtId="164" fontId="31" fillId="7" borderId="1" xfId="0" applyNumberFormat="1" applyFont="1" applyFill="1" applyBorder="1" applyAlignment="1" applyProtection="1">
      <alignment horizontal="left" vertical="top"/>
      <protection locked="0"/>
    </xf>
    <xf numFmtId="0" fontId="38" fillId="0" borderId="0" xfId="7" applyFont="1" applyBorder="1" applyAlignment="1" applyProtection="1">
      <alignment horizontal="left"/>
      <protection locked="0"/>
    </xf>
    <xf numFmtId="0" fontId="38" fillId="0" borderId="0" xfId="7" applyFont="1" applyAlignment="1" applyProtection="1">
      <protection locked="0"/>
    </xf>
    <xf numFmtId="0" fontId="40" fillId="2" borderId="8" xfId="1" applyFont="1" applyBorder="1" applyAlignment="1" applyProtection="1">
      <alignment horizontal="left" vertical="top"/>
    </xf>
    <xf numFmtId="0" fontId="40" fillId="2" borderId="9" xfId="1" applyFont="1" applyBorder="1" applyAlignment="1" applyProtection="1">
      <alignment horizontal="left" vertical="top"/>
    </xf>
    <xf numFmtId="0" fontId="40" fillId="2" borderId="10" xfId="1" applyFont="1" applyBorder="1" applyAlignment="1" applyProtection="1">
      <alignment horizontal="left" vertical="top"/>
    </xf>
    <xf numFmtId="0" fontId="31" fillId="7" borderId="2" xfId="0" applyFont="1" applyFill="1" applyBorder="1" applyAlignment="1" applyProtection="1">
      <alignment horizontal="left" vertical="top"/>
      <protection locked="0"/>
    </xf>
    <xf numFmtId="0" fontId="41" fillId="5" borderId="3" xfId="3" applyFont="1" applyFill="1" applyBorder="1" applyAlignment="1" applyProtection="1">
      <alignment horizontal="left" vertical="top"/>
    </xf>
    <xf numFmtId="0" fontId="41" fillId="5" borderId="4" xfId="3" applyFont="1" applyFill="1" applyBorder="1" applyAlignment="1" applyProtection="1">
      <alignment horizontal="left" vertical="top"/>
    </xf>
    <xf numFmtId="0" fontId="41" fillId="5" borderId="2" xfId="3" applyFont="1" applyFill="1" applyBorder="1" applyAlignment="1" applyProtection="1">
      <alignment horizontal="left" vertical="top"/>
    </xf>
    <xf numFmtId="0" fontId="36" fillId="0" borderId="3" xfId="0" applyFont="1" applyFill="1" applyBorder="1" applyAlignment="1" applyProtection="1">
      <alignment horizontal="left" vertical="top" wrapText="1"/>
    </xf>
    <xf numFmtId="0" fontId="36" fillId="0" borderId="4" xfId="0" applyFont="1" applyFill="1" applyBorder="1" applyAlignment="1" applyProtection="1">
      <alignment horizontal="left" vertical="top" wrapText="1"/>
    </xf>
    <xf numFmtId="0" fontId="36" fillId="0" borderId="2" xfId="0" applyFont="1" applyFill="1" applyBorder="1" applyAlignment="1" applyProtection="1">
      <alignment horizontal="left" vertical="top" wrapText="1"/>
    </xf>
    <xf numFmtId="0" fontId="34" fillId="3" borderId="1" xfId="2" applyFont="1" applyBorder="1" applyAlignment="1">
      <alignment horizontal="left" vertical="top"/>
    </xf>
    <xf numFmtId="0" fontId="40" fillId="2" borderId="1" xfId="1" applyFont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</xf>
    <xf numFmtId="0" fontId="34" fillId="3" borderId="1" xfId="2" applyFont="1" applyBorder="1" applyAlignment="1" applyProtection="1">
      <alignment horizontal="left" vertical="top"/>
    </xf>
    <xf numFmtId="0" fontId="34" fillId="3" borderId="3" xfId="2" applyFont="1" applyBorder="1" applyAlignment="1" applyProtection="1">
      <alignment horizontal="left" vertical="top"/>
    </xf>
    <xf numFmtId="0" fontId="34" fillId="3" borderId="4" xfId="2" applyFont="1" applyBorder="1" applyAlignment="1" applyProtection="1">
      <alignment horizontal="left" vertical="top"/>
    </xf>
    <xf numFmtId="0" fontId="34" fillId="3" borderId="2" xfId="2" applyFont="1" applyBorder="1" applyAlignment="1" applyProtection="1">
      <alignment horizontal="left" vertical="top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7" fillId="6" borderId="1" xfId="5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6" xfId="4" applyFont="1" applyFill="1" applyBorder="1" applyAlignment="1">
      <alignment horizontal="center" vertical="top"/>
    </xf>
    <xf numFmtId="0" fontId="3" fillId="0" borderId="7" xfId="4" applyFont="1" applyFill="1" applyBorder="1" applyAlignment="1">
      <alignment horizontal="center" vertical="top"/>
    </xf>
    <xf numFmtId="0" fontId="3" fillId="0" borderId="14" xfId="4" applyFont="1" applyFill="1" applyBorder="1" applyAlignment="1">
      <alignment horizontal="center" vertical="top"/>
    </xf>
    <xf numFmtId="0" fontId="3" fillId="0" borderId="12" xfId="4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3" xfId="3" applyFont="1" applyBorder="1" applyAlignment="1" applyProtection="1">
      <alignment horizontal="right"/>
    </xf>
    <xf numFmtId="0" fontId="16" fillId="0" borderId="4" xfId="3" applyFont="1" applyBorder="1" applyAlignment="1" applyProtection="1">
      <alignment horizontal="right"/>
    </xf>
    <xf numFmtId="0" fontId="16" fillId="0" borderId="2" xfId="3" applyFont="1" applyBorder="1" applyAlignment="1" applyProtection="1">
      <alignment horizontal="right"/>
    </xf>
    <xf numFmtId="0" fontId="27" fillId="7" borderId="1" xfId="0" applyFont="1" applyFill="1" applyBorder="1" applyAlignment="1" applyProtection="1">
      <alignment horizontal="left" wrapText="1"/>
    </xf>
    <xf numFmtId="0" fontId="16" fillId="0" borderId="7" xfId="3" applyFont="1" applyBorder="1" applyAlignment="1" applyProtection="1">
      <alignment horizontal="right"/>
    </xf>
    <xf numFmtId="0" fontId="13" fillId="0" borderId="13" xfId="0" applyFont="1" applyBorder="1" applyAlignment="1" applyProtection="1"/>
    <xf numFmtId="0" fontId="13" fillId="7" borderId="1" xfId="0" applyFont="1" applyFill="1" applyBorder="1" applyAlignment="1" applyProtection="1">
      <alignment horizontal="left" wrapText="1"/>
    </xf>
    <xf numFmtId="0" fontId="26" fillId="2" borderId="3" xfId="1" applyFont="1" applyBorder="1" applyAlignment="1" applyProtection="1">
      <alignment horizontal="center"/>
    </xf>
    <xf numFmtId="0" fontId="26" fillId="2" borderId="4" xfId="1" applyFont="1" applyBorder="1" applyAlignment="1" applyProtection="1">
      <alignment horizontal="center"/>
    </xf>
    <xf numFmtId="0" fontId="26" fillId="2" borderId="2" xfId="1" applyFont="1" applyBorder="1" applyAlignment="1" applyProtection="1">
      <alignment horizontal="center"/>
    </xf>
    <xf numFmtId="9" fontId="19" fillId="2" borderId="11" xfId="1" applyNumberFormat="1" applyFont="1" applyBorder="1" applyAlignment="1" applyProtection="1">
      <alignment horizontal="center"/>
    </xf>
    <xf numFmtId="0" fontId="16" fillId="0" borderId="3" xfId="3" applyFont="1" applyBorder="1" applyAlignment="1" applyProtection="1">
      <alignment horizontal="right" wrapText="1"/>
    </xf>
    <xf numFmtId="0" fontId="16" fillId="0" borderId="4" xfId="3" applyFont="1" applyBorder="1" applyAlignment="1" applyProtection="1">
      <alignment horizontal="right" wrapText="1"/>
    </xf>
    <xf numFmtId="0" fontId="16" fillId="0" borderId="2" xfId="3" applyFont="1" applyBorder="1" applyAlignment="1" applyProtection="1">
      <alignment horizontal="right" wrapText="1"/>
    </xf>
    <xf numFmtId="0" fontId="27" fillId="7" borderId="3" xfId="0" applyFont="1" applyFill="1" applyBorder="1" applyAlignment="1" applyProtection="1">
      <alignment horizontal="left"/>
    </xf>
    <xf numFmtId="0" fontId="27" fillId="7" borderId="4" xfId="0" applyFont="1" applyFill="1" applyBorder="1" applyAlignment="1" applyProtection="1">
      <alignment horizontal="left"/>
    </xf>
    <xf numFmtId="0" fontId="27" fillId="7" borderId="2" xfId="0" applyFont="1" applyFill="1" applyBorder="1" applyAlignment="1" applyProtection="1">
      <alignment horizontal="left"/>
    </xf>
    <xf numFmtId="0" fontId="13" fillId="7" borderId="11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27" fillId="7" borderId="6" xfId="0" applyFont="1" applyFill="1" applyBorder="1" applyAlignment="1" applyProtection="1">
      <alignment horizontal="center" vertical="top" wrapText="1"/>
    </xf>
    <xf numFmtId="0" fontId="27" fillId="7" borderId="5" xfId="0" applyFont="1" applyFill="1" applyBorder="1" applyAlignment="1" applyProtection="1">
      <alignment horizontal="center" vertical="top" wrapText="1"/>
    </xf>
    <xf numFmtId="0" fontId="27" fillId="7" borderId="14" xfId="0" applyFont="1" applyFill="1" applyBorder="1" applyAlignment="1" applyProtection="1">
      <alignment horizontal="center" vertical="top" wrapText="1"/>
    </xf>
    <xf numFmtId="0" fontId="27" fillId="7" borderId="0" xfId="0" applyFont="1" applyFill="1" applyBorder="1" applyAlignment="1" applyProtection="1">
      <alignment horizontal="center" vertical="top" wrapText="1"/>
    </xf>
    <xf numFmtId="0" fontId="27" fillId="7" borderId="8" xfId="0" applyFont="1" applyFill="1" applyBorder="1" applyAlignment="1" applyProtection="1">
      <alignment horizontal="center" vertical="top" wrapText="1"/>
    </xf>
    <xf numFmtId="0" fontId="27" fillId="7" borderId="9" xfId="0" applyFont="1" applyFill="1" applyBorder="1" applyAlignment="1" applyProtection="1">
      <alignment horizontal="center" vertical="top" wrapText="1"/>
    </xf>
    <xf numFmtId="9" fontId="19" fillId="2" borderId="3" xfId="1" applyNumberFormat="1" applyFont="1" applyBorder="1" applyAlignment="1" applyProtection="1">
      <alignment horizontal="center"/>
    </xf>
    <xf numFmtId="9" fontId="19" fillId="2" borderId="2" xfId="1" applyNumberFormat="1" applyFont="1" applyBorder="1" applyAlignment="1" applyProtection="1">
      <alignment horizontal="center"/>
    </xf>
    <xf numFmtId="0" fontId="22" fillId="0" borderId="3" xfId="0" applyFont="1" applyFill="1" applyBorder="1" applyAlignment="1" applyProtection="1">
      <alignment horizontal="justify" vertical="center" wrapText="1"/>
    </xf>
    <xf numFmtId="0" fontId="22" fillId="0" borderId="4" xfId="0" applyFont="1" applyFill="1" applyBorder="1" applyAlignment="1" applyProtection="1">
      <alignment horizontal="justify" vertical="center" wrapText="1"/>
    </xf>
    <xf numFmtId="0" fontId="22" fillId="0" borderId="2" xfId="0" applyFont="1" applyFill="1" applyBorder="1" applyAlignment="1" applyProtection="1">
      <alignment horizontal="justify" vertical="center" wrapText="1"/>
    </xf>
    <xf numFmtId="0" fontId="19" fillId="3" borderId="3" xfId="2" applyFont="1" applyBorder="1" applyAlignment="1" applyProtection="1">
      <alignment horizontal="left"/>
    </xf>
    <xf numFmtId="0" fontId="19" fillId="3" borderId="4" xfId="2" applyFont="1" applyBorder="1" applyAlignment="1" applyProtection="1">
      <alignment horizontal="left"/>
    </xf>
    <xf numFmtId="0" fontId="19" fillId="3" borderId="2" xfId="2" applyFont="1" applyBorder="1" applyAlignment="1" applyProtection="1">
      <alignment horizontal="left"/>
    </xf>
    <xf numFmtId="0" fontId="22" fillId="0" borderId="1" xfId="0" applyFont="1" applyFill="1" applyBorder="1" applyAlignment="1" applyProtection="1">
      <alignment horizontal="justify" wrapText="1"/>
    </xf>
    <xf numFmtId="0" fontId="22" fillId="0" borderId="1" xfId="0" applyFont="1" applyFill="1" applyBorder="1" applyAlignment="1" applyProtection="1">
      <alignment horizontal="justify" vertical="center" wrapText="1"/>
    </xf>
    <xf numFmtId="0" fontId="19" fillId="3" borderId="1" xfId="2" applyFont="1" applyBorder="1" applyAlignment="1" applyProtection="1">
      <alignment horizontal="left"/>
    </xf>
    <xf numFmtId="0" fontId="19" fillId="2" borderId="8" xfId="1" applyFont="1" applyBorder="1" applyAlignment="1" applyProtection="1">
      <alignment horizontal="left"/>
    </xf>
    <xf numFmtId="0" fontId="19" fillId="2" borderId="9" xfId="1" applyFont="1" applyBorder="1" applyAlignment="1" applyProtection="1">
      <alignment horizontal="left"/>
    </xf>
    <xf numFmtId="0" fontId="19" fillId="2" borderId="10" xfId="1" applyFont="1" applyBorder="1" applyAlignment="1" applyProtection="1">
      <alignment horizontal="left"/>
    </xf>
    <xf numFmtId="0" fontId="15" fillId="2" borderId="1" xfId="1" applyFont="1" applyBorder="1" applyAlignment="1" applyProtection="1">
      <alignment horizontal="center"/>
    </xf>
    <xf numFmtId="0" fontId="17" fillId="7" borderId="1" xfId="0" applyFont="1" applyFill="1" applyBorder="1" applyAlignment="1" applyProtection="1">
      <alignment horizontal="left"/>
    </xf>
    <xf numFmtId="0" fontId="16" fillId="0" borderId="1" xfId="3" applyFont="1" applyBorder="1" applyAlignment="1" applyProtection="1">
      <alignment horizontal="right"/>
    </xf>
    <xf numFmtId="0" fontId="17" fillId="7" borderId="1" xfId="0" applyFont="1" applyFill="1" applyBorder="1" applyAlignment="1" applyProtection="1">
      <alignment horizontal="left" vertical="top"/>
    </xf>
    <xf numFmtId="0" fontId="14" fillId="0" borderId="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164" fontId="17" fillId="7" borderId="1" xfId="0" applyNumberFormat="1" applyFont="1" applyFill="1" applyBorder="1" applyAlignment="1" applyProtection="1">
      <alignment horizontal="left"/>
    </xf>
    <xf numFmtId="0" fontId="16" fillId="0" borderId="3" xfId="3" applyFont="1" applyBorder="1" applyAlignment="1" applyProtection="1">
      <alignment horizontal="right" vertical="top"/>
    </xf>
    <xf numFmtId="0" fontId="16" fillId="0" borderId="4" xfId="3" applyFont="1" applyBorder="1" applyAlignment="1" applyProtection="1">
      <alignment horizontal="right" vertical="top"/>
    </xf>
    <xf numFmtId="0" fontId="16" fillId="0" borderId="2" xfId="3" applyFont="1" applyBorder="1" applyAlignment="1" applyProtection="1">
      <alignment horizontal="right" vertical="top"/>
    </xf>
    <xf numFmtId="0" fontId="16" fillId="0" borderId="1" xfId="3" applyFont="1" applyBorder="1" applyAlignment="1" applyProtection="1">
      <alignment horizontal="center"/>
    </xf>
  </cellXfs>
  <cellStyles count="8">
    <cellStyle name="60% - Accent1" xfId="2" builtinId="32"/>
    <cellStyle name="Accent1" xfId="1" builtinId="29"/>
    <cellStyle name="Accent4" xfId="5" builtinId="41"/>
    <cellStyle name="Good" xfId="4" builtinId="26"/>
    <cellStyle name="Heading 4" xfId="3" builtinId="19"/>
    <cellStyle name="Hyperlink" xfId="7" builtinId="8"/>
    <cellStyle name="Normal" xfId="0" builtinId="0"/>
    <cellStyle name="Note" xfId="6" builtinId="10"/>
  </cellStyles>
  <dxfs count="3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endorperformance@peelregion.ca?subject=Final%20Contractor%20Evaluation" TargetMode="External"/><Relationship Id="rId1" Type="http://schemas.openxmlformats.org/officeDocument/2006/relationships/hyperlink" Target="mailto:zzg-ContractorEvaluations@peelregion.ca?subject=Final%20Contractor%20Evaluation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 tint="-0.499984740745262"/>
    <pageSetUpPr fitToPage="1"/>
  </sheetPr>
  <dimension ref="A1:E19"/>
  <sheetViews>
    <sheetView workbookViewId="0">
      <selection sqref="A1:C1"/>
    </sheetView>
  </sheetViews>
  <sheetFormatPr defaultColWidth="8.85546875" defaultRowHeight="15" x14ac:dyDescent="0.25"/>
  <cols>
    <col min="1" max="1" width="3.7109375" style="60" customWidth="1"/>
    <col min="2" max="2" width="89" style="59" customWidth="1"/>
    <col min="3" max="3" width="18.5703125" style="60" customWidth="1"/>
    <col min="4" max="4" width="12" style="88" hidden="1" customWidth="1"/>
    <col min="5" max="5" width="0" style="59" hidden="1" customWidth="1"/>
    <col min="6" max="16384" width="8.85546875" style="59"/>
  </cols>
  <sheetData>
    <row r="1" spans="1:5" s="33" customFormat="1" ht="26.25" customHeight="1" x14ac:dyDescent="0.25">
      <c r="A1" s="154" t="s">
        <v>148</v>
      </c>
      <c r="B1" s="154"/>
      <c r="C1" s="154"/>
      <c r="D1" s="98"/>
      <c r="E1" s="99"/>
    </row>
    <row r="2" spans="1:5" ht="15" customHeight="1" x14ac:dyDescent="0.25">
      <c r="A2" s="148" t="s">
        <v>161</v>
      </c>
      <c r="B2" s="149"/>
      <c r="C2" s="150"/>
      <c r="D2" s="100"/>
      <c r="E2" s="101"/>
    </row>
    <row r="3" spans="1:5" ht="17.25" customHeight="1" x14ac:dyDescent="0.25">
      <c r="A3" s="151"/>
      <c r="B3" s="152"/>
      <c r="C3" s="153"/>
      <c r="D3" s="100"/>
      <c r="E3" s="101"/>
    </row>
    <row r="4" spans="1:5" x14ac:dyDescent="0.25">
      <c r="A4" s="104"/>
      <c r="B4" s="147"/>
      <c r="C4" s="147"/>
      <c r="D4" s="102" t="s">
        <v>114</v>
      </c>
      <c r="E4" s="101"/>
    </row>
    <row r="5" spans="1:5" x14ac:dyDescent="0.25">
      <c r="A5" s="104">
        <v>1</v>
      </c>
      <c r="B5" s="104" t="s">
        <v>60</v>
      </c>
      <c r="C5" s="103" t="s">
        <v>3</v>
      </c>
      <c r="D5" s="102" t="s">
        <v>142</v>
      </c>
      <c r="E5" s="101" t="s">
        <v>115</v>
      </c>
    </row>
    <row r="6" spans="1:5" x14ac:dyDescent="0.25">
      <c r="A6" s="104">
        <v>2</v>
      </c>
      <c r="B6" s="104" t="s">
        <v>63</v>
      </c>
      <c r="C6" s="103" t="s">
        <v>20</v>
      </c>
      <c r="D6" s="102">
        <v>25</v>
      </c>
      <c r="E6" s="101"/>
    </row>
    <row r="7" spans="1:5" x14ac:dyDescent="0.25">
      <c r="A7" s="104">
        <v>3</v>
      </c>
      <c r="B7" s="104" t="s">
        <v>118</v>
      </c>
      <c r="C7" s="103" t="s">
        <v>20</v>
      </c>
      <c r="D7" s="102">
        <v>6</v>
      </c>
      <c r="E7" s="101"/>
    </row>
    <row r="8" spans="1:5" x14ac:dyDescent="0.25">
      <c r="A8" s="104">
        <v>4</v>
      </c>
      <c r="B8" s="104" t="s">
        <v>62</v>
      </c>
      <c r="C8" s="103" t="s">
        <v>20</v>
      </c>
      <c r="D8" s="102">
        <v>15</v>
      </c>
      <c r="E8" s="101"/>
    </row>
    <row r="9" spans="1:5" x14ac:dyDescent="0.25">
      <c r="A9" s="104">
        <v>5</v>
      </c>
      <c r="B9" s="104" t="s">
        <v>79</v>
      </c>
      <c r="C9" s="103" t="s">
        <v>20</v>
      </c>
      <c r="D9" s="102">
        <v>16</v>
      </c>
      <c r="E9" s="101"/>
    </row>
    <row r="10" spans="1:5" x14ac:dyDescent="0.25">
      <c r="A10" s="104">
        <v>6</v>
      </c>
      <c r="B10" s="104" t="s">
        <v>64</v>
      </c>
      <c r="C10" s="103" t="s">
        <v>20</v>
      </c>
      <c r="D10" s="102">
        <v>23</v>
      </c>
      <c r="E10" s="101"/>
    </row>
    <row r="11" spans="1:5" x14ac:dyDescent="0.25">
      <c r="A11" s="104">
        <v>7</v>
      </c>
      <c r="B11" s="104" t="s">
        <v>65</v>
      </c>
      <c r="C11" s="103" t="s">
        <v>20</v>
      </c>
      <c r="D11" s="102">
        <v>28</v>
      </c>
      <c r="E11" s="101"/>
    </row>
    <row r="12" spans="1:5" x14ac:dyDescent="0.25">
      <c r="A12" s="104">
        <v>8</v>
      </c>
      <c r="B12" s="104" t="s">
        <v>116</v>
      </c>
      <c r="C12" s="103" t="s">
        <v>20</v>
      </c>
      <c r="D12" s="102">
        <v>32</v>
      </c>
      <c r="E12" s="101"/>
    </row>
    <row r="13" spans="1:5" x14ac:dyDescent="0.25">
      <c r="A13" s="104">
        <v>9</v>
      </c>
      <c r="B13" s="104" t="s">
        <v>68</v>
      </c>
      <c r="C13" s="103" t="s">
        <v>20</v>
      </c>
      <c r="D13" s="102">
        <v>1</v>
      </c>
      <c r="E13" s="101"/>
    </row>
    <row r="14" spans="1:5" x14ac:dyDescent="0.25">
      <c r="A14" s="104">
        <v>10</v>
      </c>
      <c r="B14" s="104" t="s">
        <v>69</v>
      </c>
      <c r="C14" s="103" t="s">
        <v>20</v>
      </c>
      <c r="D14" s="102">
        <v>22</v>
      </c>
      <c r="E14" s="101"/>
    </row>
    <row r="15" spans="1:5" x14ac:dyDescent="0.25">
      <c r="A15" s="104">
        <v>11</v>
      </c>
      <c r="B15" s="104" t="s">
        <v>70</v>
      </c>
      <c r="C15" s="103" t="s">
        <v>20</v>
      </c>
      <c r="D15" s="102">
        <v>24</v>
      </c>
      <c r="E15" s="101"/>
    </row>
    <row r="16" spans="1:5" ht="31.7" customHeight="1" x14ac:dyDescent="0.25">
      <c r="A16" s="104">
        <v>12</v>
      </c>
      <c r="B16" s="105" t="s">
        <v>117</v>
      </c>
      <c r="C16" s="103" t="s">
        <v>20</v>
      </c>
      <c r="D16" s="102">
        <v>8</v>
      </c>
      <c r="E16" s="101"/>
    </row>
    <row r="17" spans="1:5" ht="31.7" customHeight="1" x14ac:dyDescent="0.25">
      <c r="A17" s="104">
        <v>13</v>
      </c>
      <c r="B17" s="105" t="s">
        <v>80</v>
      </c>
      <c r="C17" s="103" t="s">
        <v>20</v>
      </c>
      <c r="D17" s="102">
        <v>39</v>
      </c>
      <c r="E17" s="101"/>
    </row>
    <row r="18" spans="1:5" ht="15" customHeight="1" x14ac:dyDescent="0.25">
      <c r="A18" s="148" t="s">
        <v>160</v>
      </c>
      <c r="B18" s="149"/>
      <c r="C18" s="150"/>
      <c r="D18" s="100"/>
      <c r="E18" s="101"/>
    </row>
    <row r="19" spans="1:5" ht="17.25" customHeight="1" x14ac:dyDescent="0.25">
      <c r="A19" s="151"/>
      <c r="B19" s="152"/>
      <c r="C19" s="153"/>
      <c r="D19" s="100"/>
      <c r="E19" s="101"/>
    </row>
  </sheetData>
  <sheetProtection algorithmName="SHA-512" hashValue="842Xur5E0FHKOEYMMKaJmkNjyoEpTEk7yGz2PQ1RDzZYSKhPWRl/K2Vl5DUiLTkKzuR1Su9sxXjucc0vE4eMAg==" saltValue="c8SODbfh9Y38LUU0RvJ41A==" spinCount="100000" sheet="1" objects="1" scenarios="1" formatColumns="0" formatRows="0" selectLockedCells="1" selectUnlockedCells="1"/>
  <mergeCells count="4">
    <mergeCell ref="B4:C4"/>
    <mergeCell ref="A2:C3"/>
    <mergeCell ref="A1:C1"/>
    <mergeCell ref="A18:C19"/>
  </mergeCells>
  <pageMargins left="0.2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'Automation Weight Options'!$B$3:$B$4</xm:f>
          </x14:formula1>
          <xm:sqref>C5</xm:sqref>
        </x14:dataValidation>
        <x14:dataValidation type="list" allowBlank="1" showInputMessage="1" showErrorMessage="1" xr:uid="{00000000-0002-0000-0000-000001000000}">
          <x14:formula1>
            <xm:f>'Automation Weight Options'!$B$6:$B$7</xm:f>
          </x14:formula1>
          <xm:sqref>C6:C17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 tint="-0.499984740745262"/>
    <pageSetUpPr fitToPage="1"/>
  </sheetPr>
  <dimension ref="A1:M115"/>
  <sheetViews>
    <sheetView tabSelected="1" zoomScaleNormal="100" zoomScaleSheetLayoutView="115" workbookViewId="0">
      <selection activeCell="F3" sqref="F3:H3"/>
    </sheetView>
  </sheetViews>
  <sheetFormatPr defaultColWidth="8.85546875" defaultRowHeight="14.25" x14ac:dyDescent="0.2"/>
  <cols>
    <col min="1" max="1" width="6" style="113" customWidth="1"/>
    <col min="2" max="2" width="7.7109375" style="99" customWidth="1"/>
    <col min="3" max="3" width="6" style="106" customWidth="1"/>
    <col min="4" max="4" width="11" style="99" hidden="1" customWidth="1"/>
    <col min="5" max="5" width="5.140625" style="99" customWidth="1"/>
    <col min="6" max="6" width="2.28515625" style="99" hidden="1" customWidth="1"/>
    <col min="7" max="7" width="8.85546875" style="99"/>
    <col min="8" max="8" width="12.28515625" style="99" customWidth="1"/>
    <col min="9" max="9" width="6.140625" style="99" customWidth="1"/>
    <col min="10" max="10" width="12.28515625" style="99" customWidth="1"/>
    <col min="11" max="11" width="19.42578125" style="99" customWidth="1"/>
    <col min="12" max="12" width="19" style="99" customWidth="1"/>
    <col min="13" max="13" width="43.7109375" style="114" customWidth="1"/>
    <col min="14" max="16384" width="8.85546875" style="99"/>
  </cols>
  <sheetData>
    <row r="1" spans="1:13" ht="7.15" customHeight="1" x14ac:dyDescent="0.2"/>
    <row r="2" spans="1:13" ht="28.5" customHeight="1" x14ac:dyDescent="0.2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5.75" customHeight="1" x14ac:dyDescent="0.2">
      <c r="A3" s="157" t="s">
        <v>47</v>
      </c>
      <c r="B3" s="158"/>
      <c r="C3" s="158"/>
      <c r="D3" s="158"/>
      <c r="E3" s="159"/>
      <c r="F3" s="197"/>
      <c r="G3" s="197"/>
      <c r="H3" s="197"/>
      <c r="I3" s="198" t="s">
        <v>1</v>
      </c>
      <c r="J3" s="198"/>
      <c r="K3" s="197"/>
      <c r="L3" s="197"/>
      <c r="M3" s="197"/>
    </row>
    <row r="4" spans="1:13" ht="15.75" customHeight="1" x14ac:dyDescent="0.2">
      <c r="A4" s="157" t="s">
        <v>157</v>
      </c>
      <c r="B4" s="158"/>
      <c r="C4" s="158"/>
      <c r="D4" s="158"/>
      <c r="E4" s="158"/>
      <c r="F4" s="159"/>
      <c r="G4" s="182" t="s">
        <v>158</v>
      </c>
      <c r="H4" s="205"/>
      <c r="I4" s="206"/>
      <c r="J4" s="207"/>
      <c r="K4" s="207"/>
      <c r="L4" s="207"/>
      <c r="M4" s="208"/>
    </row>
    <row r="5" spans="1:13" ht="32.25" customHeight="1" x14ac:dyDescent="0.2">
      <c r="A5" s="177" t="s">
        <v>168</v>
      </c>
      <c r="B5" s="158"/>
      <c r="C5" s="158"/>
      <c r="D5" s="158"/>
      <c r="E5" s="158"/>
      <c r="F5" s="159"/>
      <c r="G5" s="197"/>
      <c r="H5" s="197"/>
      <c r="I5" s="197"/>
      <c r="J5" s="197"/>
      <c r="K5" s="197"/>
      <c r="L5" s="197"/>
      <c r="M5" s="197"/>
    </row>
    <row r="6" spans="1:13" ht="15.75" customHeight="1" x14ac:dyDescent="0.2">
      <c r="A6" s="157" t="s">
        <v>4</v>
      </c>
      <c r="B6" s="158"/>
      <c r="C6" s="158"/>
      <c r="D6" s="158"/>
      <c r="E6" s="159"/>
      <c r="F6" s="199"/>
      <c r="G6" s="199"/>
      <c r="H6" s="199"/>
      <c r="I6" s="199"/>
      <c r="J6" s="199"/>
      <c r="K6" s="198" t="s">
        <v>55</v>
      </c>
      <c r="L6" s="198"/>
      <c r="M6" s="145"/>
    </row>
    <row r="7" spans="1:13" ht="15.75" customHeight="1" x14ac:dyDescent="0.2">
      <c r="A7" s="157" t="s">
        <v>16</v>
      </c>
      <c r="B7" s="158"/>
      <c r="C7" s="158"/>
      <c r="D7" s="158"/>
      <c r="E7" s="158"/>
      <c r="F7" s="159"/>
      <c r="G7" s="115" t="str">
        <f>'Pre-Evaluation Questionnaire'!C5</f>
        <v>Final</v>
      </c>
      <c r="H7" s="198"/>
      <c r="I7" s="198"/>
      <c r="J7" s="198"/>
      <c r="K7" s="198"/>
      <c r="L7" s="198"/>
      <c r="M7" s="198"/>
    </row>
    <row r="8" spans="1:13" x14ac:dyDescent="0.2">
      <c r="A8" s="116" t="s">
        <v>74</v>
      </c>
      <c r="B8" s="116" t="s">
        <v>12</v>
      </c>
      <c r="C8" s="117" t="s">
        <v>13</v>
      </c>
      <c r="D8" s="116" t="s">
        <v>44</v>
      </c>
      <c r="E8" s="202" t="s">
        <v>52</v>
      </c>
      <c r="F8" s="203"/>
      <c r="G8" s="203"/>
      <c r="H8" s="203"/>
      <c r="I8" s="203"/>
      <c r="J8" s="203"/>
      <c r="K8" s="204"/>
      <c r="L8" s="117" t="s">
        <v>143</v>
      </c>
      <c r="M8" s="117" t="s">
        <v>54</v>
      </c>
    </row>
    <row r="9" spans="1:13" x14ac:dyDescent="0.2">
      <c r="A9" s="118"/>
      <c r="B9" s="119">
        <f>SUM(B10:B11)</f>
        <v>6</v>
      </c>
      <c r="C9" s="120">
        <f>SUM(C10:C11)</f>
        <v>0</v>
      </c>
      <c r="D9" s="120">
        <f>SUM(D10:D11)</f>
        <v>0</v>
      </c>
      <c r="E9" s="195" t="s">
        <v>150</v>
      </c>
      <c r="F9" s="195"/>
      <c r="G9" s="195"/>
      <c r="H9" s="195"/>
      <c r="I9" s="195"/>
      <c r="J9" s="195"/>
      <c r="K9" s="195"/>
      <c r="L9" s="118"/>
      <c r="M9" s="118"/>
    </row>
    <row r="10" spans="1:13" ht="31.5" customHeight="1" x14ac:dyDescent="0.2">
      <c r="A10" s="115">
        <v>1</v>
      </c>
      <c r="B10" s="121">
        <f>VLOOKUP('Pre-Evaluation Questionnaire'!$C$13,'Automation Weight Options'!F:G,2,FALSE)</f>
        <v>4</v>
      </c>
      <c r="C10" s="122">
        <f>IF(ISERR($D10/100*$B10),0,($D10/100*$B10))</f>
        <v>0</v>
      </c>
      <c r="D10" s="115" t="str">
        <f>IFERROR(IF(ISBLANK($L10),"",VLOOKUP($L10,'AutomationCriteria Menu Options'!V:W,2,FALSE)),"")</f>
        <v/>
      </c>
      <c r="E10" s="188" t="s">
        <v>81</v>
      </c>
      <c r="F10" s="189"/>
      <c r="G10" s="189"/>
      <c r="H10" s="189"/>
      <c r="I10" s="189"/>
      <c r="J10" s="189"/>
      <c r="K10" s="190"/>
      <c r="L10" s="123"/>
      <c r="M10" s="123"/>
    </row>
    <row r="11" spans="1:13" ht="58.5" customHeight="1" x14ac:dyDescent="0.2">
      <c r="A11" s="124">
        <f>A10+1</f>
        <v>2</v>
      </c>
      <c r="B11" s="124">
        <v>2</v>
      </c>
      <c r="C11" s="125">
        <f>IF(ISERR($D11/100*$B11),0,($D11/100*$B11))</f>
        <v>0</v>
      </c>
      <c r="D11" s="124" t="str">
        <f>IFERROR(IF(ISBLANK($L11),"",VLOOKUP($L11,'AutomationCriteria Menu Options'!J:K,2,FALSE)),"")</f>
        <v/>
      </c>
      <c r="E11" s="194" t="s">
        <v>112</v>
      </c>
      <c r="F11" s="194"/>
      <c r="G11" s="194"/>
      <c r="H11" s="194"/>
      <c r="I11" s="194"/>
      <c r="J11" s="194"/>
      <c r="K11" s="194"/>
      <c r="L11" s="123"/>
      <c r="M11" s="123"/>
    </row>
    <row r="12" spans="1:13" x14ac:dyDescent="0.2">
      <c r="A12" s="118"/>
      <c r="B12" s="119">
        <f>SUM(B13:B16)</f>
        <v>14</v>
      </c>
      <c r="C12" s="120">
        <f>SUM(C13:C16)</f>
        <v>0</v>
      </c>
      <c r="D12" s="120">
        <f>SUM(D13:D16)</f>
        <v>0</v>
      </c>
      <c r="E12" s="195" t="s">
        <v>151</v>
      </c>
      <c r="F12" s="195"/>
      <c r="G12" s="195"/>
      <c r="H12" s="195"/>
      <c r="I12" s="195"/>
      <c r="J12" s="195"/>
      <c r="K12" s="195"/>
      <c r="L12" s="118"/>
      <c r="M12" s="146"/>
    </row>
    <row r="13" spans="1:13" ht="45.75" customHeight="1" x14ac:dyDescent="0.2">
      <c r="A13" s="124">
        <f>A11+1</f>
        <v>3</v>
      </c>
      <c r="B13" s="124">
        <v>4</v>
      </c>
      <c r="C13" s="125">
        <f t="shared" ref="C13:C16" si="0">IF(ISERR($D13/100*$B13),0,($D13/100*$B13))</f>
        <v>0</v>
      </c>
      <c r="D13" s="124" t="str">
        <f>IFERROR(IF(ISBLANK($L13),"",VLOOKUP($L13,'AutomationCriteria Menu Options'!V:W,2,FALSE)),"")</f>
        <v/>
      </c>
      <c r="E13" s="194" t="s">
        <v>132</v>
      </c>
      <c r="F13" s="194"/>
      <c r="G13" s="194"/>
      <c r="H13" s="194"/>
      <c r="I13" s="194"/>
      <c r="J13" s="194"/>
      <c r="K13" s="194"/>
      <c r="L13" s="123"/>
      <c r="M13" s="123"/>
    </row>
    <row r="14" spans="1:13" ht="29.25" customHeight="1" x14ac:dyDescent="0.2">
      <c r="A14" s="124">
        <f>A13+1</f>
        <v>4</v>
      </c>
      <c r="B14" s="126">
        <v>4</v>
      </c>
      <c r="C14" s="125">
        <f t="shared" si="0"/>
        <v>0</v>
      </c>
      <c r="D14" s="124" t="str">
        <f>IFERROR(IF(ISBLANK($L14),"",VLOOKUP($L14,'AutomationCriteria Menu Options'!J:K,2,FALSE)),"")</f>
        <v/>
      </c>
      <c r="E14" s="188" t="s">
        <v>51</v>
      </c>
      <c r="F14" s="189"/>
      <c r="G14" s="189"/>
      <c r="H14" s="189"/>
      <c r="I14" s="189"/>
      <c r="J14" s="189"/>
      <c r="K14" s="190"/>
      <c r="L14" s="123"/>
      <c r="M14" s="123"/>
    </row>
    <row r="15" spans="1:13" ht="57.75" customHeight="1" x14ac:dyDescent="0.2">
      <c r="A15" s="124">
        <f t="shared" ref="A15:A16" si="1">A14+1</f>
        <v>5</v>
      </c>
      <c r="B15" s="124">
        <v>3</v>
      </c>
      <c r="C15" s="125">
        <f t="shared" si="0"/>
        <v>0</v>
      </c>
      <c r="D15" s="124" t="str">
        <f>IFERROR(IF(ISBLANK($L15),"",VLOOKUP($L15,'AutomationCriteria Menu Options'!V:W,2,FALSE)),"")</f>
        <v/>
      </c>
      <c r="E15" s="194" t="s">
        <v>165</v>
      </c>
      <c r="F15" s="194"/>
      <c r="G15" s="194"/>
      <c r="H15" s="194"/>
      <c r="I15" s="194"/>
      <c r="J15" s="194"/>
      <c r="K15" s="194"/>
      <c r="L15" s="123"/>
      <c r="M15" s="123"/>
    </row>
    <row r="16" spans="1:13" ht="45" customHeight="1" x14ac:dyDescent="0.2">
      <c r="A16" s="115">
        <f t="shared" si="1"/>
        <v>6</v>
      </c>
      <c r="B16" s="121">
        <f>VLOOKUP('Pre-Evaluation Questionnaire'!$C$7,'Automation Weight Options'!B:C,2,FALSE)</f>
        <v>3</v>
      </c>
      <c r="C16" s="125">
        <f t="shared" si="0"/>
        <v>0</v>
      </c>
      <c r="D16" s="115" t="str">
        <f>IFERROR(IF(ISBLANK($L16),"",VLOOKUP($L16,'AutomationCriteria Menu Options'!V:W,2,FALSE)),"")</f>
        <v/>
      </c>
      <c r="E16" s="194" t="s">
        <v>95</v>
      </c>
      <c r="F16" s="194"/>
      <c r="G16" s="194"/>
      <c r="H16" s="194"/>
      <c r="I16" s="194"/>
      <c r="J16" s="194"/>
      <c r="K16" s="194"/>
      <c r="L16" s="123"/>
      <c r="M16" s="123"/>
    </row>
    <row r="17" spans="1:13" x14ac:dyDescent="0.2">
      <c r="A17" s="118"/>
      <c r="B17" s="119">
        <f>SUM(B18:B27)</f>
        <v>26</v>
      </c>
      <c r="C17" s="120">
        <f>SUM(C18:C27)</f>
        <v>0</v>
      </c>
      <c r="D17" s="120">
        <f>SUM(D18:D27)</f>
        <v>0</v>
      </c>
      <c r="E17" s="195" t="s">
        <v>152</v>
      </c>
      <c r="F17" s="195"/>
      <c r="G17" s="195"/>
      <c r="H17" s="195"/>
      <c r="I17" s="195"/>
      <c r="J17" s="195"/>
      <c r="K17" s="195"/>
      <c r="L17" s="118"/>
      <c r="M17" s="146"/>
    </row>
    <row r="18" spans="1:13" ht="30.75" customHeight="1" x14ac:dyDescent="0.2">
      <c r="A18" s="124">
        <v>7</v>
      </c>
      <c r="B18" s="124">
        <v>2</v>
      </c>
      <c r="C18" s="125">
        <f t="shared" ref="C18:C27" si="2">IF(ISERR($D18/100*$B18),0,($D18/100*$B18))</f>
        <v>0</v>
      </c>
      <c r="D18" s="124" t="str">
        <f>IFERROR(IF(ISBLANK($L18),"",VLOOKUP($L18,'AutomationCriteria Menu Options'!V:W,2,FALSE)),"")</f>
        <v/>
      </c>
      <c r="E18" s="194" t="s">
        <v>84</v>
      </c>
      <c r="F18" s="194"/>
      <c r="G18" s="194"/>
      <c r="H18" s="194"/>
      <c r="I18" s="194"/>
      <c r="J18" s="194"/>
      <c r="K18" s="194"/>
      <c r="L18" s="123"/>
      <c r="M18" s="123"/>
    </row>
    <row r="19" spans="1:13" ht="60" customHeight="1" x14ac:dyDescent="0.2">
      <c r="A19" s="127">
        <f>A18+1</f>
        <v>8</v>
      </c>
      <c r="B19" s="121">
        <f>VLOOKUP('Pre-Evaluation Questionnaire'!$C$16,'Automation Weight Options'!D:E,2,FALSE)</f>
        <v>2</v>
      </c>
      <c r="C19" s="125">
        <f t="shared" si="2"/>
        <v>0</v>
      </c>
      <c r="D19" s="127" t="str">
        <f>IFERROR(IF(ISBLANK($L19),"",VLOOKUP($L19,'AutomationCriteria Menu Options'!V:W,2,FALSE)),"")</f>
        <v/>
      </c>
      <c r="E19" s="194" t="s">
        <v>131</v>
      </c>
      <c r="F19" s="194"/>
      <c r="G19" s="194"/>
      <c r="H19" s="194"/>
      <c r="I19" s="194"/>
      <c r="J19" s="194"/>
      <c r="K19" s="194"/>
      <c r="L19" s="123"/>
      <c r="M19" s="123"/>
    </row>
    <row r="20" spans="1:13" ht="30.75" customHeight="1" x14ac:dyDescent="0.2">
      <c r="A20" s="124">
        <f t="shared" ref="A20:A27" si="3">A19+1</f>
        <v>9</v>
      </c>
      <c r="B20" s="124">
        <v>2</v>
      </c>
      <c r="C20" s="125">
        <f t="shared" si="2"/>
        <v>0</v>
      </c>
      <c r="D20" s="124" t="str">
        <f>IFERROR(IF(ISBLANK($L20),"",VLOOKUP($L20,'AutomationCriteria Menu Options'!J:K,2,FALSE)),"")</f>
        <v/>
      </c>
      <c r="E20" s="194" t="s">
        <v>109</v>
      </c>
      <c r="F20" s="194"/>
      <c r="G20" s="194"/>
      <c r="H20" s="194"/>
      <c r="I20" s="194"/>
      <c r="J20" s="194"/>
      <c r="K20" s="194"/>
      <c r="L20" s="123"/>
      <c r="M20" s="123"/>
    </row>
    <row r="21" spans="1:13" ht="30" customHeight="1" x14ac:dyDescent="0.2">
      <c r="A21" s="124">
        <f t="shared" si="3"/>
        <v>10</v>
      </c>
      <c r="B21" s="124">
        <v>2</v>
      </c>
      <c r="C21" s="125">
        <f t="shared" si="2"/>
        <v>0</v>
      </c>
      <c r="D21" s="124" t="str">
        <f>IFERROR(IF(ISBLANK($L21),"",VLOOKUP($L21,'AutomationCriteria Menu Options'!V:W,2,FALSE)),"")</f>
        <v/>
      </c>
      <c r="E21" s="194" t="s">
        <v>8</v>
      </c>
      <c r="F21" s="194"/>
      <c r="G21" s="194"/>
      <c r="H21" s="194"/>
      <c r="I21" s="194"/>
      <c r="J21" s="194"/>
      <c r="K21" s="194"/>
      <c r="L21" s="123"/>
      <c r="M21" s="123"/>
    </row>
    <row r="22" spans="1:13" ht="33" customHeight="1" x14ac:dyDescent="0.2">
      <c r="A22" s="124">
        <f t="shared" si="3"/>
        <v>11</v>
      </c>
      <c r="B22" s="124">
        <v>3</v>
      </c>
      <c r="C22" s="125">
        <f t="shared" si="2"/>
        <v>0</v>
      </c>
      <c r="D22" s="124" t="str">
        <f>IFERROR(IF(ISBLANK($L22),"",VLOOKUP($L22,'AutomationCriteria Menu Options'!V:W,2,FALSE)),"")</f>
        <v/>
      </c>
      <c r="E22" s="194" t="s">
        <v>107</v>
      </c>
      <c r="F22" s="194"/>
      <c r="G22" s="194"/>
      <c r="H22" s="194"/>
      <c r="I22" s="194"/>
      <c r="J22" s="194"/>
      <c r="K22" s="194"/>
      <c r="L22" s="123"/>
      <c r="M22" s="123"/>
    </row>
    <row r="23" spans="1:13" ht="43.5" customHeight="1" x14ac:dyDescent="0.2">
      <c r="A23" s="124">
        <f t="shared" si="3"/>
        <v>12</v>
      </c>
      <c r="B23" s="124">
        <v>3</v>
      </c>
      <c r="C23" s="125">
        <f t="shared" si="2"/>
        <v>0</v>
      </c>
      <c r="D23" s="124" t="str">
        <f>IFERROR(IF(ISBLANK($L23),"",VLOOKUP($L23,'AutomationCriteria Menu Options'!J:K,2,FALSE)),"")</f>
        <v/>
      </c>
      <c r="E23" s="194" t="s">
        <v>85</v>
      </c>
      <c r="F23" s="194"/>
      <c r="G23" s="194"/>
      <c r="H23" s="194"/>
      <c r="I23" s="194"/>
      <c r="J23" s="194"/>
      <c r="K23" s="194"/>
      <c r="L23" s="123"/>
      <c r="M23" s="123"/>
    </row>
    <row r="24" spans="1:13" ht="30.75" customHeight="1" x14ac:dyDescent="0.2">
      <c r="A24" s="124">
        <f t="shared" si="3"/>
        <v>13</v>
      </c>
      <c r="B24" s="124">
        <v>3</v>
      </c>
      <c r="C24" s="125">
        <f t="shared" si="2"/>
        <v>0</v>
      </c>
      <c r="D24" s="124" t="str">
        <f>IFERROR(IF(ISBLANK($L24),"",VLOOKUP($L24,'AutomationCriteria Menu Options'!V:W,2,FALSE)),"")</f>
        <v/>
      </c>
      <c r="E24" s="194" t="s">
        <v>9</v>
      </c>
      <c r="F24" s="194"/>
      <c r="G24" s="194"/>
      <c r="H24" s="194"/>
      <c r="I24" s="194"/>
      <c r="J24" s="194"/>
      <c r="K24" s="194"/>
      <c r="L24" s="123"/>
      <c r="M24" s="123"/>
    </row>
    <row r="25" spans="1:13" ht="45" customHeight="1" x14ac:dyDescent="0.2">
      <c r="A25" s="124">
        <f t="shared" si="3"/>
        <v>14</v>
      </c>
      <c r="B25" s="124">
        <v>3</v>
      </c>
      <c r="C25" s="125">
        <f t="shared" si="2"/>
        <v>0</v>
      </c>
      <c r="D25" s="124" t="str">
        <f>IFERROR(IF(ISBLANK($L25),"",VLOOKUP($L25,'AutomationCriteria Menu Options'!V:W,2,FALSE)),"")</f>
        <v/>
      </c>
      <c r="E25" s="194" t="s">
        <v>86</v>
      </c>
      <c r="F25" s="194"/>
      <c r="G25" s="194"/>
      <c r="H25" s="194"/>
      <c r="I25" s="194"/>
      <c r="J25" s="194"/>
      <c r="K25" s="194"/>
      <c r="L25" s="123"/>
      <c r="M25" s="123"/>
    </row>
    <row r="26" spans="1:13" ht="45" customHeight="1" x14ac:dyDescent="0.2">
      <c r="A26" s="115">
        <f t="shared" si="3"/>
        <v>15</v>
      </c>
      <c r="B26" s="121">
        <f>VLOOKUP('Pre-Evaluation Questionnaire'!$C$8,'Automation Weight Options'!B:C,2,FALSE)</f>
        <v>3</v>
      </c>
      <c r="C26" s="125">
        <f t="shared" si="2"/>
        <v>0</v>
      </c>
      <c r="D26" s="115" t="str">
        <f>IFERROR(IF(ISBLANK($L26),"",VLOOKUP($L26,'AutomationCriteria Menu Options'!V:W,2,FALSE)),"")</f>
        <v/>
      </c>
      <c r="E26" s="194" t="s">
        <v>166</v>
      </c>
      <c r="F26" s="194"/>
      <c r="G26" s="194"/>
      <c r="H26" s="194"/>
      <c r="I26" s="194"/>
      <c r="J26" s="194"/>
      <c r="K26" s="194"/>
      <c r="L26" s="123"/>
      <c r="M26" s="123"/>
    </row>
    <row r="27" spans="1:13" ht="46.5" customHeight="1" x14ac:dyDescent="0.2">
      <c r="A27" s="115">
        <f t="shared" si="3"/>
        <v>16</v>
      </c>
      <c r="B27" s="121">
        <f>VLOOKUP('Pre-Evaluation Questionnaire'!$C$9,'Automation Weight Options'!B:D,2,FALSE)</f>
        <v>3</v>
      </c>
      <c r="C27" s="125">
        <f t="shared" si="2"/>
        <v>0</v>
      </c>
      <c r="D27" s="115" t="str">
        <f>IFERROR(IF(ISBLANK($L27),"",VLOOKUP($L27,'AutomationCriteria Menu Options'!V:W,2,FALSE)),"")</f>
        <v/>
      </c>
      <c r="E27" s="194" t="s">
        <v>73</v>
      </c>
      <c r="F27" s="194"/>
      <c r="G27" s="194"/>
      <c r="H27" s="194"/>
      <c r="I27" s="194"/>
      <c r="J27" s="194"/>
      <c r="K27" s="194"/>
      <c r="L27" s="123"/>
      <c r="M27" s="123"/>
    </row>
    <row r="28" spans="1:13" x14ac:dyDescent="0.2">
      <c r="A28" s="118"/>
      <c r="B28" s="119">
        <f>SUM(B29:B36)</f>
        <v>12</v>
      </c>
      <c r="C28" s="120">
        <f>SUM(C29:C36)</f>
        <v>0</v>
      </c>
      <c r="D28" s="120">
        <f>SUM(D29:D36)</f>
        <v>0</v>
      </c>
      <c r="E28" s="195" t="s">
        <v>153</v>
      </c>
      <c r="F28" s="195"/>
      <c r="G28" s="195"/>
      <c r="H28" s="195"/>
      <c r="I28" s="195"/>
      <c r="J28" s="195"/>
      <c r="K28" s="195"/>
      <c r="L28" s="118"/>
      <c r="M28" s="146"/>
    </row>
    <row r="29" spans="1:13" ht="44.25" customHeight="1" x14ac:dyDescent="0.2">
      <c r="A29" s="124">
        <v>17</v>
      </c>
      <c r="B29" s="124">
        <v>2</v>
      </c>
      <c r="C29" s="125">
        <f t="shared" ref="C29:C36" si="4">IF(ISERR($D29/100*$B29),0,($D29/100*$B29))</f>
        <v>0</v>
      </c>
      <c r="D29" s="124" t="str">
        <f>IFERROR(IF(ISBLANK($L29),"",VLOOKUP($L29,'AutomationCriteria Menu Options'!V:W,2,FALSE)),"")</f>
        <v/>
      </c>
      <c r="E29" s="194" t="s">
        <v>127</v>
      </c>
      <c r="F29" s="194"/>
      <c r="G29" s="194"/>
      <c r="H29" s="194"/>
      <c r="I29" s="194"/>
      <c r="J29" s="194"/>
      <c r="K29" s="194"/>
      <c r="L29" s="123"/>
      <c r="M29" s="123"/>
    </row>
    <row r="30" spans="1:13" ht="44.25" customHeight="1" x14ac:dyDescent="0.2">
      <c r="A30" s="124">
        <v>18</v>
      </c>
      <c r="B30" s="124">
        <v>1</v>
      </c>
      <c r="C30" s="125">
        <f t="shared" si="4"/>
        <v>0</v>
      </c>
      <c r="D30" s="124" t="str">
        <f>IFERROR(IF(ISBLANK($L30),"",VLOOKUP($L30,'AutomationCriteria Menu Options'!J:K,2,FALSE)),"")</f>
        <v/>
      </c>
      <c r="E30" s="194" t="s">
        <v>97</v>
      </c>
      <c r="F30" s="194"/>
      <c r="G30" s="194"/>
      <c r="H30" s="194"/>
      <c r="I30" s="194"/>
      <c r="J30" s="194"/>
      <c r="K30" s="194"/>
      <c r="L30" s="123"/>
      <c r="M30" s="123"/>
    </row>
    <row r="31" spans="1:13" ht="72.75" customHeight="1" x14ac:dyDescent="0.2">
      <c r="A31" s="124">
        <v>19</v>
      </c>
      <c r="B31" s="124">
        <v>1</v>
      </c>
      <c r="C31" s="125">
        <f t="shared" si="4"/>
        <v>0</v>
      </c>
      <c r="D31" s="124" t="str">
        <f>IFERROR(IF(ISBLANK($L31),"",VLOOKUP($L31,'AutomationCriteria Menu Options'!V:W,2,FALSE)),"")</f>
        <v/>
      </c>
      <c r="E31" s="194" t="s">
        <v>128</v>
      </c>
      <c r="F31" s="194"/>
      <c r="G31" s="194"/>
      <c r="H31" s="194"/>
      <c r="I31" s="194"/>
      <c r="J31" s="194"/>
      <c r="K31" s="194"/>
      <c r="L31" s="123"/>
      <c r="M31" s="123"/>
    </row>
    <row r="32" spans="1:13" ht="46.5" customHeight="1" x14ac:dyDescent="0.2">
      <c r="A32" s="124">
        <v>20</v>
      </c>
      <c r="B32" s="124">
        <v>1</v>
      </c>
      <c r="C32" s="125">
        <f t="shared" si="4"/>
        <v>0</v>
      </c>
      <c r="D32" s="124" t="str">
        <f>IFERROR(IF(ISBLANK($L32),"",VLOOKUP($L32,'AutomationCriteria Menu Options'!V:W,2,FALSE)),"")</f>
        <v/>
      </c>
      <c r="E32" s="194" t="s">
        <v>87</v>
      </c>
      <c r="F32" s="194"/>
      <c r="G32" s="194"/>
      <c r="H32" s="194"/>
      <c r="I32" s="194"/>
      <c r="J32" s="194"/>
      <c r="K32" s="194"/>
      <c r="L32" s="123"/>
      <c r="M32" s="123"/>
    </row>
    <row r="33" spans="1:13" ht="31.5" customHeight="1" x14ac:dyDescent="0.2">
      <c r="A33" s="124">
        <v>21</v>
      </c>
      <c r="B33" s="124">
        <v>1</v>
      </c>
      <c r="C33" s="125">
        <f t="shared" si="4"/>
        <v>0</v>
      </c>
      <c r="D33" s="124" t="str">
        <f>IFERROR(IF(ISBLANK($L33),"",VLOOKUP($L33,'AutomationCriteria Menu Options'!V:W,2,FALSE)),"")</f>
        <v/>
      </c>
      <c r="E33" s="194" t="s">
        <v>129</v>
      </c>
      <c r="F33" s="194"/>
      <c r="G33" s="194"/>
      <c r="H33" s="194"/>
      <c r="I33" s="194"/>
      <c r="J33" s="194"/>
      <c r="K33" s="194"/>
      <c r="L33" s="123"/>
      <c r="M33" s="123"/>
    </row>
    <row r="34" spans="1:13" ht="30.75" customHeight="1" x14ac:dyDescent="0.2">
      <c r="A34" s="115">
        <f t="shared" ref="A34:A36" si="5">A33+1</f>
        <v>22</v>
      </c>
      <c r="B34" s="121">
        <f>VLOOKUP('Pre-Evaluation Questionnaire'!$C$14,'Automation Weight Options'!D:E,2,FALSE)</f>
        <v>2</v>
      </c>
      <c r="C34" s="125">
        <f t="shared" si="4"/>
        <v>0</v>
      </c>
      <c r="D34" s="115" t="str">
        <f>IFERROR(IF(ISBLANK($L34),"",VLOOKUP($L34,'AutomationCriteria Menu Options'!V:W,2,FALSE)),"")</f>
        <v/>
      </c>
      <c r="E34" s="194" t="s">
        <v>14</v>
      </c>
      <c r="F34" s="194"/>
      <c r="G34" s="194"/>
      <c r="H34" s="194"/>
      <c r="I34" s="194"/>
      <c r="J34" s="194"/>
      <c r="K34" s="194"/>
      <c r="L34" s="123"/>
      <c r="M34" s="123"/>
    </row>
    <row r="35" spans="1:13" ht="46.5" customHeight="1" x14ac:dyDescent="0.2">
      <c r="A35" s="115">
        <f t="shared" si="5"/>
        <v>23</v>
      </c>
      <c r="B35" s="121">
        <f>VLOOKUP('Pre-Evaluation Questionnaire'!$C$10,'Automation Weight Options'!D:E,2,FALSE)</f>
        <v>2</v>
      </c>
      <c r="C35" s="125">
        <f t="shared" si="4"/>
        <v>0</v>
      </c>
      <c r="D35" s="115" t="str">
        <f>IFERROR(IF(ISBLANK($L35),"",VLOOKUP($L35,'AutomationCriteria Menu Options'!V:W,2,FALSE)),"")</f>
        <v/>
      </c>
      <c r="E35" s="194" t="s">
        <v>113</v>
      </c>
      <c r="F35" s="194"/>
      <c r="G35" s="194"/>
      <c r="H35" s="194"/>
      <c r="I35" s="194"/>
      <c r="J35" s="194"/>
      <c r="K35" s="194"/>
      <c r="L35" s="123"/>
      <c r="M35" s="123"/>
    </row>
    <row r="36" spans="1:13" ht="32.25" customHeight="1" x14ac:dyDescent="0.2">
      <c r="A36" s="124">
        <f t="shared" si="5"/>
        <v>24</v>
      </c>
      <c r="B36" s="121">
        <f>VLOOKUP('Pre-Evaluation Questionnaire'!$C$15,'Automation Weight Options'!D:E,2,FALSE)</f>
        <v>2</v>
      </c>
      <c r="C36" s="125">
        <f t="shared" si="4"/>
        <v>0</v>
      </c>
      <c r="D36" s="124" t="str">
        <f>IFERROR(IF(ISBLANK($L36),"",VLOOKUP($L36,'AutomationCriteria Menu Options'!V:W,2,FALSE)),"")</f>
        <v/>
      </c>
      <c r="E36" s="194" t="s">
        <v>32</v>
      </c>
      <c r="F36" s="194"/>
      <c r="G36" s="194"/>
      <c r="H36" s="194"/>
      <c r="I36" s="194"/>
      <c r="J36" s="194"/>
      <c r="K36" s="194"/>
      <c r="L36" s="123"/>
      <c r="M36" s="123"/>
    </row>
    <row r="37" spans="1:13" x14ac:dyDescent="0.2">
      <c r="A37" s="118"/>
      <c r="B37" s="119">
        <f>SUM(B38:B44)</f>
        <v>18</v>
      </c>
      <c r="C37" s="120">
        <f>SUM(C38:C44)</f>
        <v>0</v>
      </c>
      <c r="D37" s="120">
        <f>SUM(D38:D44)</f>
        <v>0</v>
      </c>
      <c r="E37" s="191" t="s">
        <v>154</v>
      </c>
      <c r="F37" s="192"/>
      <c r="G37" s="192"/>
      <c r="H37" s="192"/>
      <c r="I37" s="192"/>
      <c r="J37" s="192"/>
      <c r="K37" s="193"/>
      <c r="L37" s="118"/>
      <c r="M37" s="146"/>
    </row>
    <row r="38" spans="1:13" ht="18" customHeight="1" x14ac:dyDescent="0.2">
      <c r="A38" s="115">
        <v>25</v>
      </c>
      <c r="B38" s="121">
        <f>VLOOKUP('Pre-Evaluation Questionnaire'!$C$6,'Automation Weight Options'!B:C,2,FALSE)</f>
        <v>3</v>
      </c>
      <c r="C38" s="122">
        <f t="shared" ref="C38:C44" si="6">IF(ISERR($D38/100*$B38),0,($D38/100*$B38))</f>
        <v>0</v>
      </c>
      <c r="D38" s="115" t="str">
        <f>IFERROR(IF(ISBLANK($L38),"",VLOOKUP($L38,'AutomationCriteria Menu Options'!J:K,2,FALSE)),"")</f>
        <v/>
      </c>
      <c r="E38" s="194" t="s">
        <v>124</v>
      </c>
      <c r="F38" s="194"/>
      <c r="G38" s="194"/>
      <c r="H38" s="194"/>
      <c r="I38" s="194"/>
      <c r="J38" s="194"/>
      <c r="K38" s="194"/>
      <c r="L38" s="123"/>
      <c r="M38" s="123"/>
    </row>
    <row r="39" spans="1:13" ht="30" customHeight="1" x14ac:dyDescent="0.2">
      <c r="A39" s="115">
        <f>A38+1</f>
        <v>26</v>
      </c>
      <c r="B39" s="121">
        <v>3</v>
      </c>
      <c r="C39" s="122">
        <f t="shared" si="6"/>
        <v>0</v>
      </c>
      <c r="D39" s="115" t="str">
        <f>IFERROR(IF(ISBLANK($L39),"",VLOOKUP($L39,'AutomationCriteria Menu Options'!V:W,2,FALSE)),"")</f>
        <v/>
      </c>
      <c r="E39" s="194" t="s">
        <v>88</v>
      </c>
      <c r="F39" s="194"/>
      <c r="G39" s="194"/>
      <c r="H39" s="194"/>
      <c r="I39" s="194"/>
      <c r="J39" s="194"/>
      <c r="K39" s="194"/>
      <c r="L39" s="123"/>
      <c r="M39" s="123"/>
    </row>
    <row r="40" spans="1:13" ht="32.25" customHeight="1" x14ac:dyDescent="0.2">
      <c r="A40" s="115">
        <f t="shared" ref="A40:A44" si="7">A39+1</f>
        <v>27</v>
      </c>
      <c r="B40" s="121">
        <v>2</v>
      </c>
      <c r="C40" s="122">
        <f t="shared" si="6"/>
        <v>0</v>
      </c>
      <c r="D40" s="115" t="str">
        <f>IFERROR(IF(ISBLANK($L40),"",VLOOKUP($L40,'AutomationCriteria Menu Options'!V:W,2,FALSE)),"")</f>
        <v/>
      </c>
      <c r="E40" s="194" t="s">
        <v>125</v>
      </c>
      <c r="F40" s="194"/>
      <c r="G40" s="194"/>
      <c r="H40" s="194"/>
      <c r="I40" s="194"/>
      <c r="J40" s="194"/>
      <c r="K40" s="194"/>
      <c r="L40" s="123"/>
      <c r="M40" s="123"/>
    </row>
    <row r="41" spans="1:13" ht="46.5" customHeight="1" x14ac:dyDescent="0.2">
      <c r="A41" s="115">
        <f t="shared" si="7"/>
        <v>28</v>
      </c>
      <c r="B41" s="121">
        <f>VLOOKUP('Pre-Evaluation Questionnaire'!$C$11,'Automation Weight Options'!D:E,2,FALSE)</f>
        <v>2</v>
      </c>
      <c r="C41" s="122">
        <f t="shared" si="6"/>
        <v>0</v>
      </c>
      <c r="D41" s="115" t="str">
        <f>IFERROR(IF(ISBLANK($L41),"",VLOOKUP($L41,'AutomationCriteria Menu Options'!V:W,2,FALSE)),"")</f>
        <v/>
      </c>
      <c r="E41" s="194" t="s">
        <v>163</v>
      </c>
      <c r="F41" s="194"/>
      <c r="G41" s="194"/>
      <c r="H41" s="194"/>
      <c r="I41" s="194"/>
      <c r="J41" s="194"/>
      <c r="K41" s="194"/>
      <c r="L41" s="123"/>
      <c r="M41" s="123"/>
    </row>
    <row r="42" spans="1:13" ht="45" customHeight="1" x14ac:dyDescent="0.2">
      <c r="A42" s="115">
        <f t="shared" si="7"/>
        <v>29</v>
      </c>
      <c r="B42" s="128">
        <v>2</v>
      </c>
      <c r="C42" s="122">
        <f t="shared" si="6"/>
        <v>0</v>
      </c>
      <c r="D42" s="115" t="str">
        <f>IFERROR(IF(ISBLANK($L42),"",VLOOKUP($L42,'AutomationCriteria Menu Options'!V:W,2,FALSE)),"")</f>
        <v/>
      </c>
      <c r="E42" s="194" t="s">
        <v>126</v>
      </c>
      <c r="F42" s="194"/>
      <c r="G42" s="194"/>
      <c r="H42" s="194"/>
      <c r="I42" s="194"/>
      <c r="J42" s="194"/>
      <c r="K42" s="194"/>
      <c r="L42" s="123"/>
      <c r="M42" s="123"/>
    </row>
    <row r="43" spans="1:13" ht="45.75" customHeight="1" x14ac:dyDescent="0.2">
      <c r="A43" s="115">
        <f t="shared" si="7"/>
        <v>30</v>
      </c>
      <c r="B43" s="128">
        <v>3</v>
      </c>
      <c r="C43" s="122">
        <f t="shared" si="6"/>
        <v>0</v>
      </c>
      <c r="D43" s="115" t="str">
        <f>IFERROR(IF(ISBLANK($L43),"",VLOOKUP($L43,'AutomationCriteria Menu Options'!V:W,2,FALSE)),"")</f>
        <v/>
      </c>
      <c r="E43" s="194" t="s">
        <v>110</v>
      </c>
      <c r="F43" s="194"/>
      <c r="G43" s="194"/>
      <c r="H43" s="194"/>
      <c r="I43" s="194"/>
      <c r="J43" s="194"/>
      <c r="K43" s="194"/>
      <c r="L43" s="123"/>
      <c r="M43" s="123"/>
    </row>
    <row r="44" spans="1:13" ht="60" customHeight="1" x14ac:dyDescent="0.2">
      <c r="A44" s="124">
        <f t="shared" si="7"/>
        <v>31</v>
      </c>
      <c r="B44" s="124">
        <v>3</v>
      </c>
      <c r="C44" s="122">
        <f t="shared" si="6"/>
        <v>0</v>
      </c>
      <c r="D44" s="124" t="str">
        <f>IFERROR(IF(ISBLANK($L44),"",VLOOKUP($L44,'AutomationCriteria Menu Options'!V:W,2,FALSE)),"")</f>
        <v/>
      </c>
      <c r="E44" s="194" t="s">
        <v>133</v>
      </c>
      <c r="F44" s="194"/>
      <c r="G44" s="194"/>
      <c r="H44" s="194"/>
      <c r="I44" s="194"/>
      <c r="J44" s="194"/>
      <c r="K44" s="194"/>
      <c r="L44" s="123"/>
      <c r="M44" s="123"/>
    </row>
    <row r="45" spans="1:13" x14ac:dyDescent="0.2">
      <c r="A45" s="118"/>
      <c r="B45" s="119">
        <f>SUM(B46:B47)</f>
        <v>6</v>
      </c>
      <c r="C45" s="120">
        <f>SUM(C46:C47)</f>
        <v>0</v>
      </c>
      <c r="D45" s="120">
        <f>SUM(D46:D47)</f>
        <v>0</v>
      </c>
      <c r="E45" s="191" t="s">
        <v>155</v>
      </c>
      <c r="F45" s="192"/>
      <c r="G45" s="192"/>
      <c r="H45" s="192"/>
      <c r="I45" s="192"/>
      <c r="J45" s="192"/>
      <c r="K45" s="193"/>
      <c r="L45" s="118"/>
      <c r="M45" s="146"/>
    </row>
    <row r="46" spans="1:13" ht="30.75" customHeight="1" x14ac:dyDescent="0.2">
      <c r="A46" s="115">
        <v>32</v>
      </c>
      <c r="B46" s="121">
        <f>VLOOKUP('Pre-Evaluation Questionnaire'!$C$12,'Automation Weight Options'!D:E,2,FALSE)</f>
        <v>2</v>
      </c>
      <c r="C46" s="122">
        <f t="shared" ref="C46:C47" si="8">IF(ISERR($D46/100*$B46),0,($D46/100*$B46))</f>
        <v>0</v>
      </c>
      <c r="D46" s="115" t="str">
        <f>IFERROR(IF(ISBLANK($L46),"",VLOOKUP($L46,'AutomationCriteria Menu Options'!V:W,2,FALSE)),"")</f>
        <v/>
      </c>
      <c r="E46" s="194" t="s">
        <v>123</v>
      </c>
      <c r="F46" s="194"/>
      <c r="G46" s="194"/>
      <c r="H46" s="194"/>
      <c r="I46" s="194"/>
      <c r="J46" s="194"/>
      <c r="K46" s="194"/>
      <c r="L46" s="123"/>
      <c r="M46" s="123"/>
    </row>
    <row r="47" spans="1:13" ht="74.25" customHeight="1" x14ac:dyDescent="0.2">
      <c r="A47" s="124">
        <f>A46+1</f>
        <v>33</v>
      </c>
      <c r="B47" s="129">
        <v>4</v>
      </c>
      <c r="C47" s="122">
        <f t="shared" si="8"/>
        <v>0</v>
      </c>
      <c r="D47" s="124" t="str">
        <f>IFERROR(IF(ISBLANK($L47),"",VLOOKUP($L47,'AutomationCriteria Menu Options'!J:K,2,FALSE)),"")</f>
        <v/>
      </c>
      <c r="E47" s="194" t="s">
        <v>111</v>
      </c>
      <c r="F47" s="194"/>
      <c r="G47" s="194"/>
      <c r="H47" s="194"/>
      <c r="I47" s="194"/>
      <c r="J47" s="194"/>
      <c r="K47" s="194"/>
      <c r="L47" s="123"/>
      <c r="M47" s="123"/>
    </row>
    <row r="48" spans="1:13" x14ac:dyDescent="0.2">
      <c r="A48" s="118"/>
      <c r="B48" s="119">
        <f>SUM(B49:B55)</f>
        <v>18</v>
      </c>
      <c r="C48" s="120">
        <f>SUM(C49:C55)</f>
        <v>0</v>
      </c>
      <c r="D48" s="119">
        <f>SUM(D49:D55)</f>
        <v>0</v>
      </c>
      <c r="E48" s="191" t="s">
        <v>156</v>
      </c>
      <c r="F48" s="192"/>
      <c r="G48" s="192"/>
      <c r="H48" s="192"/>
      <c r="I48" s="192"/>
      <c r="J48" s="192"/>
      <c r="K48" s="193"/>
      <c r="L48" s="118"/>
      <c r="M48" s="146"/>
    </row>
    <row r="49" spans="1:13" ht="58.5" customHeight="1" x14ac:dyDescent="0.2">
      <c r="A49" s="115">
        <v>34</v>
      </c>
      <c r="B49" s="121">
        <v>3</v>
      </c>
      <c r="C49" s="122">
        <f>IF(ISERR($D49/100*$B49),0,($D49/100*$B49))</f>
        <v>0</v>
      </c>
      <c r="D49" s="115" t="str">
        <f>IFERROR(IF(ISBLANK($L49),"",VLOOKUP($L49,'AutomationCriteria Menu Options'!V:W,2,FALSE)),"")</f>
        <v/>
      </c>
      <c r="E49" s="188" t="s">
        <v>119</v>
      </c>
      <c r="F49" s="189"/>
      <c r="G49" s="189"/>
      <c r="H49" s="189"/>
      <c r="I49" s="189"/>
      <c r="J49" s="189"/>
      <c r="K49" s="190"/>
      <c r="L49" s="123"/>
      <c r="M49" s="123"/>
    </row>
    <row r="50" spans="1:13" s="107" customFormat="1" ht="45" customHeight="1" x14ac:dyDescent="0.2">
      <c r="A50" s="124">
        <f>A49+1</f>
        <v>35</v>
      </c>
      <c r="B50" s="121">
        <f>VLOOKUP('Pre-Evaluation Questionnaire'!$C$5,'Automation Weight Options'!B:E,4,FALSE)</f>
        <v>2</v>
      </c>
      <c r="C50" s="122">
        <f t="shared" ref="C50:C55" si="9">IF(ISERR($D50/100*$B50),0,($D50/100*$B50))</f>
        <v>0</v>
      </c>
      <c r="D50" s="115" t="str">
        <f>IFERROR(IF(ISBLANK($L50),"",VLOOKUP($L50,'AutomationCriteria Menu Options'!V:W,2,FALSE)),"")</f>
        <v/>
      </c>
      <c r="E50" s="188" t="s">
        <v>120</v>
      </c>
      <c r="F50" s="189"/>
      <c r="G50" s="189"/>
      <c r="H50" s="189"/>
      <c r="I50" s="189"/>
      <c r="J50" s="189"/>
      <c r="K50" s="190"/>
      <c r="L50" s="123"/>
      <c r="M50" s="123"/>
    </row>
    <row r="51" spans="1:13" s="108" customFormat="1" ht="31.5" customHeight="1" x14ac:dyDescent="0.25">
      <c r="A51" s="124">
        <f t="shared" ref="A51:A55" si="10">A50+1</f>
        <v>36</v>
      </c>
      <c r="B51" s="121">
        <f>VLOOKUP('Pre-Evaluation Questionnaire'!$C$5,'Automation Weight Options'!B:E,4,FALSE)</f>
        <v>2</v>
      </c>
      <c r="C51" s="122">
        <f t="shared" si="9"/>
        <v>0</v>
      </c>
      <c r="D51" s="115" t="str">
        <f>IFERROR(IF(ISBLANK($L51),"",VLOOKUP($L51,'AutomationCriteria Menu Options'!V:W,2,FALSE)),"")</f>
        <v/>
      </c>
      <c r="E51" s="188" t="s">
        <v>121</v>
      </c>
      <c r="F51" s="189"/>
      <c r="G51" s="189"/>
      <c r="H51" s="189"/>
      <c r="I51" s="189"/>
      <c r="J51" s="189"/>
      <c r="K51" s="190"/>
      <c r="L51" s="123"/>
      <c r="M51" s="123"/>
    </row>
    <row r="52" spans="1:13" s="108" customFormat="1" ht="44.25" customHeight="1" x14ac:dyDescent="0.25">
      <c r="A52" s="124">
        <f t="shared" si="10"/>
        <v>37</v>
      </c>
      <c r="B52" s="121">
        <f>VLOOKUP('Pre-Evaluation Questionnaire'!$C$5,'Automation Weight Options'!B:E,4,FALSE)</f>
        <v>2</v>
      </c>
      <c r="C52" s="122">
        <f t="shared" si="9"/>
        <v>0</v>
      </c>
      <c r="D52" s="115" t="str">
        <f>IFERROR(IF(ISBLANK($L52),"",VLOOKUP($L52,'AutomationCriteria Menu Options'!V:W,2,FALSE)),"")</f>
        <v/>
      </c>
      <c r="E52" s="188" t="s">
        <v>122</v>
      </c>
      <c r="F52" s="189"/>
      <c r="G52" s="189"/>
      <c r="H52" s="189"/>
      <c r="I52" s="189"/>
      <c r="J52" s="189"/>
      <c r="K52" s="190"/>
      <c r="L52" s="123"/>
      <c r="M52" s="123"/>
    </row>
    <row r="53" spans="1:13" s="109" customFormat="1" ht="30" customHeight="1" x14ac:dyDescent="0.2">
      <c r="A53" s="124">
        <f t="shared" si="10"/>
        <v>38</v>
      </c>
      <c r="B53" s="121">
        <f>VLOOKUP('Pre-Evaluation Questionnaire'!$C$5,'Automation Weight Options'!B:D,3,FALSE)</f>
        <v>3</v>
      </c>
      <c r="C53" s="122">
        <f t="shared" si="9"/>
        <v>0</v>
      </c>
      <c r="D53" s="115" t="str">
        <f>IFERROR(IF(ISBLANK($L53),"",VLOOKUP($L53,'AutomationCriteria Menu Options'!V:W,2,FALSE)),"")</f>
        <v/>
      </c>
      <c r="E53" s="188" t="s">
        <v>108</v>
      </c>
      <c r="F53" s="189"/>
      <c r="G53" s="189"/>
      <c r="H53" s="189"/>
      <c r="I53" s="189"/>
      <c r="J53" s="189"/>
      <c r="K53" s="190"/>
      <c r="L53" s="123"/>
      <c r="M53" s="123"/>
    </row>
    <row r="54" spans="1:13" ht="45" customHeight="1" x14ac:dyDescent="0.2">
      <c r="A54" s="124">
        <f t="shared" si="10"/>
        <v>39</v>
      </c>
      <c r="B54" s="121">
        <f>VLOOKUP('Pre-Evaluation Questionnaire'!$C$17,'Automation Weight Options'!B:D,2,FALSE)</f>
        <v>3</v>
      </c>
      <c r="C54" s="122">
        <f t="shared" si="9"/>
        <v>0</v>
      </c>
      <c r="D54" s="115" t="str">
        <f>IFERROR(IF(ISBLANK($L54),"",VLOOKUP($L54,'AutomationCriteria Menu Options'!V:W,2,FALSE)),"")</f>
        <v/>
      </c>
      <c r="E54" s="188" t="s">
        <v>91</v>
      </c>
      <c r="F54" s="189"/>
      <c r="G54" s="189"/>
      <c r="H54" s="189"/>
      <c r="I54" s="189"/>
      <c r="J54" s="189"/>
      <c r="K54" s="190"/>
      <c r="L54" s="123"/>
      <c r="M54" s="123"/>
    </row>
    <row r="55" spans="1:13" ht="57.75" customHeight="1" x14ac:dyDescent="0.2">
      <c r="A55" s="124">
        <f t="shared" si="10"/>
        <v>40</v>
      </c>
      <c r="B55" s="121">
        <f>VLOOKUP('Pre-Evaluation Questionnaire'!$C$5,'Automation Weight Options'!B:D,3,FALSE)</f>
        <v>3</v>
      </c>
      <c r="C55" s="122">
        <f t="shared" si="9"/>
        <v>0</v>
      </c>
      <c r="D55" s="115" t="str">
        <f>IFERROR(IF(ISBLANK($L55),"",VLOOKUP($L55,'AutomationCriteria Menu Options'!V:W,2,FALSE)),"")</f>
        <v/>
      </c>
      <c r="E55" s="188" t="s">
        <v>149</v>
      </c>
      <c r="F55" s="189"/>
      <c r="G55" s="189"/>
      <c r="H55" s="189"/>
      <c r="I55" s="189"/>
      <c r="J55" s="189"/>
      <c r="K55" s="190"/>
      <c r="L55" s="123"/>
      <c r="M55" s="123"/>
    </row>
    <row r="56" spans="1:13" ht="5.85" customHeight="1" x14ac:dyDescent="0.25">
      <c r="A56" s="130"/>
      <c r="B56" s="131"/>
      <c r="C56" s="132"/>
      <c r="D56" s="130"/>
      <c r="E56" s="133"/>
      <c r="F56" s="133"/>
      <c r="G56" s="133"/>
      <c r="H56" s="133"/>
      <c r="I56" s="133"/>
      <c r="J56" s="133"/>
      <c r="K56" s="133"/>
      <c r="L56" s="134"/>
      <c r="M56" s="134"/>
    </row>
    <row r="57" spans="1:13" ht="13.7" customHeight="1" x14ac:dyDescent="0.2">
      <c r="A57" s="184" t="s">
        <v>45</v>
      </c>
      <c r="B57" s="184"/>
      <c r="C57" s="184"/>
      <c r="D57" s="184"/>
      <c r="E57" s="184"/>
      <c r="F57" s="184"/>
      <c r="G57" s="135">
        <f>B48+B45+B37+B28+B17+B12+B9</f>
        <v>100</v>
      </c>
      <c r="H57" s="136" t="s">
        <v>49</v>
      </c>
      <c r="I57" s="160"/>
      <c r="J57" s="161"/>
      <c r="K57" s="161"/>
      <c r="L57" s="161"/>
      <c r="M57" s="162"/>
    </row>
    <row r="58" spans="1:13" ht="13.7" customHeight="1" x14ac:dyDescent="0.2">
      <c r="A58" s="184" t="s">
        <v>46</v>
      </c>
      <c r="B58" s="184"/>
      <c r="C58" s="184"/>
      <c r="D58" s="184"/>
      <c r="E58" s="184"/>
      <c r="F58" s="184"/>
      <c r="G58" s="135">
        <f>C48+C37+C28+C17+C12+C45+C9</f>
        <v>0</v>
      </c>
      <c r="H58" s="137"/>
      <c r="I58" s="163"/>
      <c r="J58" s="164"/>
      <c r="K58" s="164"/>
      <c r="L58" s="164"/>
      <c r="M58" s="165"/>
    </row>
    <row r="59" spans="1:13" ht="18" customHeight="1" x14ac:dyDescent="0.2">
      <c r="A59" s="185" t="s">
        <v>48</v>
      </c>
      <c r="B59" s="186"/>
      <c r="C59" s="186"/>
      <c r="D59" s="186"/>
      <c r="E59" s="186"/>
      <c r="F59" s="187"/>
      <c r="G59" s="138">
        <f>((C9/B9)*6%)+((C12/B12)*14%)+((C17/B17)*26%)+((C28/B28)*12%)+((C37/B37)*18%)+((C45/B45)*6%)+((C48/B48)*18%)</f>
        <v>0</v>
      </c>
      <c r="H59" s="137"/>
      <c r="I59" s="163"/>
      <c r="J59" s="164"/>
      <c r="K59" s="164"/>
      <c r="L59" s="164"/>
      <c r="M59" s="165"/>
    </row>
    <row r="60" spans="1:13" ht="15.75" customHeight="1" x14ac:dyDescent="0.2">
      <c r="A60" s="185" t="s">
        <v>50</v>
      </c>
      <c r="B60" s="186"/>
      <c r="C60" s="186"/>
      <c r="D60" s="186"/>
      <c r="E60" s="186"/>
      <c r="F60" s="187"/>
      <c r="G60" s="180" t="str">
        <f>IF(G59&gt;=70%,"Satisfactory",IF(G59&gt;=60%,"Probationary",IF(G59&gt;=1%,"Suspension",IF(G59=0%,""))))</f>
        <v/>
      </c>
      <c r="H60" s="181"/>
      <c r="I60" s="163"/>
      <c r="J60" s="164"/>
      <c r="K60" s="164"/>
      <c r="L60" s="164"/>
      <c r="M60" s="165"/>
    </row>
    <row r="61" spans="1:13" ht="15" customHeight="1" x14ac:dyDescent="0.2">
      <c r="A61" s="185" t="s">
        <v>53</v>
      </c>
      <c r="B61" s="186"/>
      <c r="C61" s="186"/>
      <c r="D61" s="186"/>
      <c r="E61" s="186"/>
      <c r="F61" s="187"/>
      <c r="G61" s="175" t="str">
        <f>IF(G59&gt;=70%,"Manager or Supervisor",IF(G59&gt;=1%,"Director",IF(G59="0%","","")))</f>
        <v/>
      </c>
      <c r="H61" s="176"/>
      <c r="I61" s="166"/>
      <c r="J61" s="167"/>
      <c r="K61" s="167"/>
      <c r="L61" s="167"/>
      <c r="M61" s="168"/>
    </row>
    <row r="62" spans="1:13" s="108" customFormat="1" ht="29.25" customHeight="1" x14ac:dyDescent="0.25">
      <c r="A62" s="177" t="s">
        <v>75</v>
      </c>
      <c r="B62" s="178"/>
      <c r="C62" s="178"/>
      <c r="D62" s="178"/>
      <c r="E62" s="178"/>
      <c r="F62" s="179"/>
      <c r="G62" s="182"/>
      <c r="H62" s="183"/>
      <c r="I62" s="167"/>
      <c r="J62" s="167"/>
      <c r="K62" s="168"/>
      <c r="L62" s="171" t="s">
        <v>17</v>
      </c>
      <c r="M62" s="173"/>
    </row>
    <row r="63" spans="1:13" s="108" customFormat="1" ht="30" customHeight="1" x14ac:dyDescent="0.25">
      <c r="A63" s="177" t="s">
        <v>76</v>
      </c>
      <c r="B63" s="178"/>
      <c r="C63" s="178"/>
      <c r="D63" s="178"/>
      <c r="E63" s="178"/>
      <c r="F63" s="179"/>
      <c r="G63" s="156"/>
      <c r="H63" s="156"/>
      <c r="I63" s="156"/>
      <c r="J63" s="156"/>
      <c r="K63" s="156"/>
      <c r="L63" s="172"/>
      <c r="M63" s="170"/>
    </row>
    <row r="64" spans="1:13" s="108" customFormat="1" ht="6" customHeight="1" x14ac:dyDescent="0.25">
      <c r="A64" s="137"/>
      <c r="B64" s="137"/>
      <c r="C64" s="139"/>
      <c r="D64" s="137"/>
      <c r="E64" s="137"/>
      <c r="F64" s="137"/>
      <c r="G64" s="137"/>
      <c r="H64" s="137"/>
      <c r="I64" s="137"/>
      <c r="J64" s="137"/>
      <c r="K64" s="137"/>
      <c r="L64" s="137"/>
      <c r="M64" s="140"/>
    </row>
    <row r="65" spans="1:13" s="108" customFormat="1" ht="25.5" customHeight="1" x14ac:dyDescent="0.25">
      <c r="A65" s="157" t="s">
        <v>18</v>
      </c>
      <c r="B65" s="158"/>
      <c r="C65" s="158"/>
      <c r="D65" s="158"/>
      <c r="E65" s="159"/>
      <c r="F65" s="155"/>
      <c r="G65" s="155"/>
      <c r="H65" s="155"/>
      <c r="I65" s="155"/>
      <c r="J65" s="155"/>
      <c r="K65" s="155"/>
      <c r="L65" s="174" t="s">
        <v>17</v>
      </c>
      <c r="M65" s="169"/>
    </row>
    <row r="66" spans="1:13" s="108" customFormat="1" ht="25.5" customHeight="1" x14ac:dyDescent="0.25">
      <c r="A66" s="157" t="s">
        <v>19</v>
      </c>
      <c r="B66" s="158"/>
      <c r="C66" s="158"/>
      <c r="D66" s="158"/>
      <c r="E66" s="159"/>
      <c r="F66" s="155"/>
      <c r="G66" s="155"/>
      <c r="H66" s="155"/>
      <c r="I66" s="155"/>
      <c r="J66" s="155"/>
      <c r="K66" s="155"/>
      <c r="L66" s="172"/>
      <c r="M66" s="170"/>
    </row>
    <row r="67" spans="1:13" ht="16.350000000000001" customHeight="1" x14ac:dyDescent="0.2">
      <c r="B67" s="110"/>
      <c r="C67" s="110"/>
      <c r="D67" s="110"/>
      <c r="E67" s="110"/>
      <c r="F67" s="111"/>
      <c r="G67" s="111"/>
      <c r="H67" s="111"/>
      <c r="I67" s="111"/>
      <c r="J67" s="111"/>
      <c r="K67" s="111"/>
      <c r="M67" s="109"/>
    </row>
    <row r="68" spans="1:13" ht="18" customHeight="1" x14ac:dyDescent="0.2">
      <c r="B68" s="200" t="s">
        <v>159</v>
      </c>
      <c r="C68" s="201"/>
      <c r="D68" s="201"/>
      <c r="E68" s="201"/>
      <c r="F68" s="201"/>
      <c r="G68" s="201"/>
      <c r="H68" s="201"/>
      <c r="I68" s="201"/>
      <c r="J68" s="201"/>
      <c r="K68" s="201"/>
      <c r="M68" s="109"/>
    </row>
    <row r="69" spans="1:13" ht="16.350000000000001" customHeight="1" x14ac:dyDescent="0.2">
      <c r="B69" s="101" t="s">
        <v>164</v>
      </c>
      <c r="C69" s="101"/>
      <c r="D69" s="101"/>
      <c r="E69" s="101"/>
      <c r="F69" s="101"/>
      <c r="G69" s="101"/>
      <c r="H69" s="101"/>
      <c r="I69" s="101"/>
      <c r="J69" s="101"/>
      <c r="K69" s="101"/>
      <c r="M69" s="109"/>
    </row>
    <row r="70" spans="1:13" ht="16.350000000000001" customHeight="1" x14ac:dyDescent="0.2">
      <c r="B70" s="110"/>
      <c r="C70" s="110"/>
      <c r="D70" s="110"/>
      <c r="E70" s="110"/>
      <c r="F70" s="112"/>
      <c r="G70" s="112"/>
      <c r="H70" s="112"/>
      <c r="I70" s="112"/>
      <c r="J70" s="112"/>
      <c r="K70" s="112"/>
      <c r="M70" s="109"/>
    </row>
    <row r="71" spans="1:13" x14ac:dyDescent="0.2">
      <c r="M71" s="109"/>
    </row>
    <row r="72" spans="1:13" x14ac:dyDescent="0.2">
      <c r="M72" s="109"/>
    </row>
    <row r="73" spans="1:13" x14ac:dyDescent="0.2">
      <c r="M73" s="109"/>
    </row>
    <row r="74" spans="1:13" x14ac:dyDescent="0.2">
      <c r="M74" s="109"/>
    </row>
    <row r="75" spans="1:13" x14ac:dyDescent="0.2">
      <c r="M75" s="109"/>
    </row>
    <row r="76" spans="1:13" x14ac:dyDescent="0.2">
      <c r="M76" s="109"/>
    </row>
    <row r="77" spans="1:13" x14ac:dyDescent="0.2">
      <c r="M77" s="109"/>
    </row>
    <row r="78" spans="1:13" x14ac:dyDescent="0.2">
      <c r="M78" s="109"/>
    </row>
    <row r="79" spans="1:13" x14ac:dyDescent="0.2">
      <c r="M79" s="109"/>
    </row>
    <row r="80" spans="1:13" x14ac:dyDescent="0.2">
      <c r="M80" s="109"/>
    </row>
    <row r="81" spans="13:13" x14ac:dyDescent="0.2">
      <c r="M81" s="109"/>
    </row>
    <row r="82" spans="13:13" x14ac:dyDescent="0.2">
      <c r="M82" s="109"/>
    </row>
    <row r="83" spans="13:13" x14ac:dyDescent="0.2">
      <c r="M83" s="109"/>
    </row>
    <row r="84" spans="13:13" x14ac:dyDescent="0.2">
      <c r="M84" s="109"/>
    </row>
    <row r="85" spans="13:13" x14ac:dyDescent="0.2">
      <c r="M85" s="109"/>
    </row>
    <row r="86" spans="13:13" x14ac:dyDescent="0.2">
      <c r="M86" s="109"/>
    </row>
    <row r="87" spans="13:13" x14ac:dyDescent="0.2">
      <c r="M87" s="109"/>
    </row>
    <row r="88" spans="13:13" x14ac:dyDescent="0.2">
      <c r="M88" s="109"/>
    </row>
    <row r="89" spans="13:13" x14ac:dyDescent="0.2">
      <c r="M89" s="109"/>
    </row>
    <row r="90" spans="13:13" x14ac:dyDescent="0.2">
      <c r="M90" s="109"/>
    </row>
    <row r="91" spans="13:13" x14ac:dyDescent="0.2">
      <c r="M91" s="109"/>
    </row>
    <row r="92" spans="13:13" x14ac:dyDescent="0.2">
      <c r="M92" s="109"/>
    </row>
    <row r="93" spans="13:13" x14ac:dyDescent="0.2">
      <c r="M93" s="109"/>
    </row>
    <row r="94" spans="13:13" x14ac:dyDescent="0.2">
      <c r="M94" s="109"/>
    </row>
    <row r="95" spans="13:13" x14ac:dyDescent="0.2">
      <c r="M95" s="109"/>
    </row>
    <row r="96" spans="13:13" x14ac:dyDescent="0.2">
      <c r="M96" s="109"/>
    </row>
    <row r="97" spans="13:13" x14ac:dyDescent="0.2">
      <c r="M97" s="109"/>
    </row>
    <row r="98" spans="13:13" x14ac:dyDescent="0.2">
      <c r="M98" s="109"/>
    </row>
    <row r="99" spans="13:13" x14ac:dyDescent="0.2">
      <c r="M99" s="109"/>
    </row>
    <row r="100" spans="13:13" x14ac:dyDescent="0.2">
      <c r="M100" s="109"/>
    </row>
    <row r="101" spans="13:13" x14ac:dyDescent="0.2">
      <c r="M101" s="109"/>
    </row>
    <row r="102" spans="13:13" x14ac:dyDescent="0.2">
      <c r="M102" s="109"/>
    </row>
    <row r="103" spans="13:13" x14ac:dyDescent="0.2">
      <c r="M103" s="109"/>
    </row>
    <row r="104" spans="13:13" x14ac:dyDescent="0.2">
      <c r="M104" s="109"/>
    </row>
    <row r="105" spans="13:13" x14ac:dyDescent="0.2">
      <c r="M105" s="109"/>
    </row>
    <row r="106" spans="13:13" x14ac:dyDescent="0.2">
      <c r="M106" s="109"/>
    </row>
    <row r="107" spans="13:13" x14ac:dyDescent="0.2">
      <c r="M107" s="109"/>
    </row>
    <row r="108" spans="13:13" x14ac:dyDescent="0.2">
      <c r="M108" s="109"/>
    </row>
    <row r="109" spans="13:13" x14ac:dyDescent="0.2">
      <c r="M109" s="109"/>
    </row>
    <row r="110" spans="13:13" x14ac:dyDescent="0.2">
      <c r="M110" s="109"/>
    </row>
    <row r="111" spans="13:13" x14ac:dyDescent="0.2">
      <c r="M111" s="109"/>
    </row>
    <row r="112" spans="13:13" x14ac:dyDescent="0.2">
      <c r="M112" s="109"/>
    </row>
    <row r="113" spans="13:13" x14ac:dyDescent="0.2">
      <c r="M113" s="109"/>
    </row>
    <row r="114" spans="13:13" x14ac:dyDescent="0.2">
      <c r="M114" s="109"/>
    </row>
    <row r="115" spans="13:13" x14ac:dyDescent="0.2">
      <c r="M115" s="109"/>
    </row>
  </sheetData>
  <sheetProtection algorithmName="SHA-512" hashValue="j5tDdK5u2/3tZoaYyQHftSyqn+0jOLc4jnYRm3HMERONFeOGalaLacCcFx2WgzKjtuVuUOVsm5hke+zx9fN0iw==" saltValue="wtvH9W2JPAryya2O+pPozg==" spinCount="100000" sheet="1" objects="1" scenarios="1" formatColumns="0" formatRows="0" selectLockedCells="1" selectUnlockedCells="1"/>
  <mergeCells count="84">
    <mergeCell ref="B68:K68"/>
    <mergeCell ref="E9:K9"/>
    <mergeCell ref="E34:K34"/>
    <mergeCell ref="A6:E6"/>
    <mergeCell ref="A3:E3"/>
    <mergeCell ref="A5:F5"/>
    <mergeCell ref="H7:M7"/>
    <mergeCell ref="A7:F7"/>
    <mergeCell ref="E8:K8"/>
    <mergeCell ref="E14:K14"/>
    <mergeCell ref="E16:K16"/>
    <mergeCell ref="A4:F4"/>
    <mergeCell ref="G4:H4"/>
    <mergeCell ref="I4:M4"/>
    <mergeCell ref="E54:K54"/>
    <mergeCell ref="E52:K52"/>
    <mergeCell ref="A2:M2"/>
    <mergeCell ref="G5:M5"/>
    <mergeCell ref="K6:L6"/>
    <mergeCell ref="F6:J6"/>
    <mergeCell ref="K3:M3"/>
    <mergeCell ref="I3:J3"/>
    <mergeCell ref="F3:H3"/>
    <mergeCell ref="E21:K21"/>
    <mergeCell ref="E22:K22"/>
    <mergeCell ref="E23:K23"/>
    <mergeCell ref="E24:K24"/>
    <mergeCell ref="E43:K43"/>
    <mergeCell ref="E28:K28"/>
    <mergeCell ref="E30:K30"/>
    <mergeCell ref="E41:K41"/>
    <mergeCell ref="E27:K27"/>
    <mergeCell ref="E35:K35"/>
    <mergeCell ref="E36:K36"/>
    <mergeCell ref="E33:K33"/>
    <mergeCell ref="E31:K31"/>
    <mergeCell ref="E32:K32"/>
    <mergeCell ref="A60:F60"/>
    <mergeCell ref="A61:F61"/>
    <mergeCell ref="E53:K53"/>
    <mergeCell ref="E10:K10"/>
    <mergeCell ref="E11:K11"/>
    <mergeCell ref="E13:K13"/>
    <mergeCell ref="E12:K12"/>
    <mergeCell ref="E26:K26"/>
    <mergeCell ref="E19:K19"/>
    <mergeCell ref="E25:K25"/>
    <mergeCell ref="E15:K15"/>
    <mergeCell ref="E17:K17"/>
    <mergeCell ref="E29:K29"/>
    <mergeCell ref="E18:K18"/>
    <mergeCell ref="E20:K20"/>
    <mergeCell ref="A57:F57"/>
    <mergeCell ref="A59:F59"/>
    <mergeCell ref="E55:K55"/>
    <mergeCell ref="E37:K37"/>
    <mergeCell ref="E38:K38"/>
    <mergeCell ref="E39:K39"/>
    <mergeCell ref="E40:K40"/>
    <mergeCell ref="E42:K42"/>
    <mergeCell ref="E45:K45"/>
    <mergeCell ref="E46:K46"/>
    <mergeCell ref="E47:K47"/>
    <mergeCell ref="E51:K51"/>
    <mergeCell ref="E44:K44"/>
    <mergeCell ref="E48:K48"/>
    <mergeCell ref="E49:K49"/>
    <mergeCell ref="E50:K50"/>
    <mergeCell ref="F66:K66"/>
    <mergeCell ref="G63:K63"/>
    <mergeCell ref="A65:E65"/>
    <mergeCell ref="A66:E66"/>
    <mergeCell ref="I57:M61"/>
    <mergeCell ref="M65:M66"/>
    <mergeCell ref="L62:L63"/>
    <mergeCell ref="M62:M63"/>
    <mergeCell ref="L65:L66"/>
    <mergeCell ref="G61:H61"/>
    <mergeCell ref="A62:F62"/>
    <mergeCell ref="A63:F63"/>
    <mergeCell ref="G60:H60"/>
    <mergeCell ref="G62:K62"/>
    <mergeCell ref="F65:K65"/>
    <mergeCell ref="A58:F58"/>
  </mergeCells>
  <conditionalFormatting sqref="B16 D16:K16">
    <cfRule type="containsText" dxfId="29" priority="23" operator="containsText" text="Not Applicable">
      <formula>NOT(ISERROR(SEARCH("Not Applicable",B16)))</formula>
    </cfRule>
  </conditionalFormatting>
  <conditionalFormatting sqref="B10">
    <cfRule type="containsText" dxfId="28" priority="22" operator="containsText" text="Not Applicable">
      <formula>NOT(ISERROR(SEARCH("Not Applicable",B10)))</formula>
    </cfRule>
  </conditionalFormatting>
  <conditionalFormatting sqref="B26:B27">
    <cfRule type="containsText" dxfId="27" priority="21" operator="containsText" text="Not Applicable">
      <formula>NOT(ISERROR(SEARCH("Not Applicable",B26)))</formula>
    </cfRule>
  </conditionalFormatting>
  <conditionalFormatting sqref="B35">
    <cfRule type="containsText" dxfId="26" priority="18" operator="containsText" text="Not Applicable">
      <formula>NOT(ISERROR(SEARCH("Not Applicable",B35)))</formula>
    </cfRule>
  </conditionalFormatting>
  <conditionalFormatting sqref="B38:B41">
    <cfRule type="containsText" dxfId="25" priority="17" operator="containsText" text="Not Applicable">
      <formula>NOT(ISERROR(SEARCH("Not Applicable",B38)))</formula>
    </cfRule>
  </conditionalFormatting>
  <conditionalFormatting sqref="B53">
    <cfRule type="containsText" dxfId="24" priority="9" operator="containsText" text="Not Applicable">
      <formula>NOT(ISERROR(SEARCH("Not Applicable",B53)))</formula>
    </cfRule>
  </conditionalFormatting>
  <conditionalFormatting sqref="B19">
    <cfRule type="containsText" dxfId="23" priority="14" operator="containsText" text="Not Applicable">
      <formula>NOT(ISERROR(SEARCH("Not Applicable",B19)))</formula>
    </cfRule>
  </conditionalFormatting>
  <conditionalFormatting sqref="B49">
    <cfRule type="containsText" dxfId="22" priority="12" operator="containsText" text="Not Applicable">
      <formula>NOT(ISERROR(SEARCH("Not Applicable",B49)))</formula>
    </cfRule>
  </conditionalFormatting>
  <conditionalFormatting sqref="B50:B52">
    <cfRule type="containsText" dxfId="21" priority="10" operator="containsText" text="Not Applicable">
      <formula>NOT(ISERROR(SEARCH("Not Applicable",B50)))</formula>
    </cfRule>
  </conditionalFormatting>
  <conditionalFormatting sqref="B55">
    <cfRule type="containsText" dxfId="20" priority="8" operator="containsText" text="Not Applicable">
      <formula>NOT(ISERROR(SEARCH("Not Applicable",B55)))</formula>
    </cfRule>
  </conditionalFormatting>
  <conditionalFormatting sqref="B46">
    <cfRule type="containsText" dxfId="19" priority="7" operator="containsText" text="Not Applicable">
      <formula>NOT(ISERROR(SEARCH("Not Applicable",B46)))</formula>
    </cfRule>
  </conditionalFormatting>
  <conditionalFormatting sqref="B36">
    <cfRule type="containsText" dxfId="18" priority="6" operator="containsText" text="Not Applicable">
      <formula>NOT(ISERROR(SEARCH("Not Applicable",B36)))</formula>
    </cfRule>
  </conditionalFormatting>
  <conditionalFormatting sqref="B34">
    <cfRule type="containsText" dxfId="17" priority="4" operator="containsText" text="Not Applicable">
      <formula>NOT(ISERROR(SEARCH("Not Applicable",B34)))</formula>
    </cfRule>
  </conditionalFormatting>
  <conditionalFormatting sqref="B54">
    <cfRule type="containsText" dxfId="16" priority="1" operator="containsText" text="Not Applicable">
      <formula>NOT(ISERROR(SEARCH("Not Applicable",B54)))</formula>
    </cfRule>
  </conditionalFormatting>
  <dataValidations count="4">
    <dataValidation showInputMessage="1" showErrorMessage="1" sqref="B26:B27 B19 B34:B36 B16 G7 B38:B41 B10 B46 B49:B56" xr:uid="{00000000-0002-0000-0100-000000000000}"/>
    <dataValidation type="list" showInputMessage="1" showErrorMessage="1" sqref="L56:M56" xr:uid="{00000000-0002-0000-0100-000001000000}">
      <formula1>$Q$3:$Q$3</formula1>
    </dataValidation>
    <dataValidation type="textLength" operator="lessThanOrEqual" allowBlank="1" showInputMessage="1" showErrorMessage="1" errorTitle="Maximum length exceeded" error="The maximum number of characters including spaces for this cell is 255._x000a__x000a_Try to abbreviate your comments please." sqref="M10:M11 M13:M16 M18:M27 M29:M36 M38:M44 M46:M47 M49:M55" xr:uid="{00000000-0002-0000-0100-000002000000}">
      <formula1>255</formula1>
    </dataValidation>
    <dataValidation type="textLength" operator="lessThanOrEqual" allowBlank="1" showInputMessage="1" showErrorMessage="1" errorTitle="Maximum length exceeded" error="The maximum number of characters including spaces for this cell is 255._x000a__x000a_Try to abbreviate your comments please." sqref="I57:M61" xr:uid="{00000000-0002-0000-0100-000003000000}">
      <formula1>255</formula1>
    </dataValidation>
  </dataValidations>
  <hyperlinks>
    <hyperlink ref="B68" r:id="rId1" display="Please send all signed Final Evaluations to zzg-ContractorEvaluations" xr:uid="{00000000-0004-0000-0100-000000000000}"/>
    <hyperlink ref="B68:K68" r:id="rId2" display="Please send all signed Final Evaluations to vendorperformance@peelregion.ca" xr:uid="{00000000-0004-0000-0100-000001000000}"/>
  </hyperlinks>
  <pageMargins left="0.25" right="0.25" top="0.5" bottom="0.5" header="0.3" footer="0.3"/>
  <pageSetup paperSize="5" scale="86" fitToHeight="2" orientation="portrait" r:id="rId3"/>
  <headerFooter differentOddEven="1" differentFirst="1">
    <oddHeader>&amp;LPage 3 of 3</oddHeader>
    <evenHeader>&amp;LPage 2 of 3</evenHeader>
    <firstHeader>&amp;L&amp;G</firstHeader>
  </headerFooter>
  <ignoredErrors>
    <ignoredError sqref="C12 C17 C28" formula="1"/>
    <ignoredError sqref="G7" unlockedFormula="1"/>
  </ignoredErrors>
  <legacyDrawingHF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 xr:uid="{00000000-0002-0000-0100-000004000000}">
          <x14:formula1>
            <xm:f>'AutomationCriteria Menu Options'!$V$3:$V$4</xm:f>
          </x14:formula1>
          <xm:sqref>L35:L36 L31 L49:L55</xm:sqref>
        </x14:dataValidation>
        <x14:dataValidation type="list" allowBlank="1" showInputMessage="1" showErrorMessage="1" xr:uid="{00000000-0002-0000-0100-000005000000}">
          <x14:formula1>
            <xm:f>'AutomationCriteria Menu Options'!$V$3:$V$4</xm:f>
          </x14:formula1>
          <xm:sqref>L10</xm:sqref>
        </x14:dataValidation>
        <x14:dataValidation type="list" showInputMessage="1" showErrorMessage="1" xr:uid="{00000000-0002-0000-0100-000006000000}">
          <x14:formula1>
            <xm:f>'AutomationCriteria Menu Options'!$J$3:$J$5</xm:f>
          </x14:formula1>
          <xm:sqref>L11 L30</xm:sqref>
        </x14:dataValidation>
        <x14:dataValidation type="list" allowBlank="1" showInputMessage="1" showErrorMessage="1" xr:uid="{00000000-0002-0000-0100-000007000000}">
          <x14:formula1>
            <xm:f>'AutomationCriteria Menu Options'!$J$8:$J$10</xm:f>
          </x14:formula1>
          <xm:sqref>L20</xm:sqref>
        </x14:dataValidation>
        <x14:dataValidation type="list" showInputMessage="1" showErrorMessage="1" xr:uid="{00000000-0002-0000-0100-000008000000}">
          <x14:formula1>
            <xm:f>'AutomationCriteria Menu Options'!$J$13:$J$15</xm:f>
          </x14:formula1>
          <xm:sqref>L23</xm:sqref>
        </x14:dataValidation>
        <x14:dataValidation type="list" showInputMessage="1" showErrorMessage="1" xr:uid="{00000000-0002-0000-0100-000009000000}">
          <x14:formula1>
            <xm:f>'AutomationCriteria Menu Options'!$J$18:$J$21</xm:f>
          </x14:formula1>
          <xm:sqref>L38</xm:sqref>
        </x14:dataValidation>
        <x14:dataValidation type="list" showInputMessage="1" showErrorMessage="1" xr:uid="{00000000-0002-0000-0100-00000A000000}">
          <x14:formula1>
            <xm:f>'AutomationCriteria Menu Options'!$J$24:$J$26</xm:f>
          </x14:formula1>
          <xm:sqref>L14</xm:sqref>
        </x14:dataValidation>
        <x14:dataValidation type="list" showInputMessage="1" showErrorMessage="1" xr:uid="{00000000-0002-0000-0100-00000B000000}">
          <x14:formula1>
            <xm:f>'AutomationCriteria Menu Options'!$J$29:$J$31</xm:f>
          </x14:formula1>
          <xm:sqref>L47</xm:sqref>
        </x14:dataValidation>
        <x14:dataValidation type="list" showInputMessage="1" showErrorMessage="1" xr:uid="{00000000-0002-0000-0100-00000C000000}">
          <x14:formula1>
            <xm:f>'AutomationCriteria Menu Options'!$V$16:$V$19</xm:f>
          </x14:formula1>
          <xm:sqref>L18:L19 L13 L15:L16 L21:L22 L24:L27 L29 L32:L34 L39:L44 L46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I49"/>
  <sheetViews>
    <sheetView workbookViewId="0">
      <selection activeCell="I5" sqref="I5"/>
    </sheetView>
  </sheetViews>
  <sheetFormatPr defaultColWidth="8.85546875" defaultRowHeight="15" x14ac:dyDescent="0.25"/>
  <cols>
    <col min="1" max="1" width="4.5703125" style="64" customWidth="1"/>
    <col min="2" max="8" width="8.85546875" style="59"/>
    <col min="9" max="9" width="66.7109375" style="59" customWidth="1"/>
    <col min="10" max="16384" width="8.85546875" style="59"/>
  </cols>
  <sheetData>
    <row r="1" spans="1:9" ht="14.45" customHeight="1" x14ac:dyDescent="0.25">
      <c r="A1" s="213" t="s">
        <v>169</v>
      </c>
      <c r="B1" s="213"/>
      <c r="C1" s="213"/>
      <c r="D1" s="213"/>
      <c r="E1" s="213"/>
      <c r="F1" s="213"/>
      <c r="G1" s="213"/>
      <c r="H1" s="213"/>
      <c r="I1" s="213"/>
    </row>
    <row r="2" spans="1:9" ht="8.65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</row>
    <row r="3" spans="1:9" x14ac:dyDescent="0.25">
      <c r="A3" s="143" t="s">
        <v>74</v>
      </c>
      <c r="B3" s="212" t="s">
        <v>52</v>
      </c>
      <c r="C3" s="212"/>
      <c r="D3" s="212"/>
      <c r="E3" s="212"/>
      <c r="F3" s="212"/>
      <c r="G3" s="212"/>
      <c r="H3" s="212"/>
      <c r="I3" s="143" t="s">
        <v>77</v>
      </c>
    </row>
    <row r="4" spans="1:9" ht="28.15" customHeight="1" x14ac:dyDescent="0.25">
      <c r="A4" s="144">
        <v>1</v>
      </c>
      <c r="B4" s="214" t="s">
        <v>81</v>
      </c>
      <c r="C4" s="214"/>
      <c r="D4" s="214"/>
      <c r="E4" s="214"/>
      <c r="F4" s="214"/>
      <c r="G4" s="214"/>
      <c r="H4" s="214"/>
      <c r="I4" s="141"/>
    </row>
    <row r="5" spans="1:9" ht="54" customHeight="1" x14ac:dyDescent="0.25">
      <c r="A5" s="144">
        <v>2</v>
      </c>
      <c r="B5" s="214" t="s">
        <v>82</v>
      </c>
      <c r="C5" s="214"/>
      <c r="D5" s="214"/>
      <c r="E5" s="214"/>
      <c r="F5" s="214"/>
      <c r="G5" s="214"/>
      <c r="H5" s="214"/>
      <c r="I5" s="141"/>
    </row>
    <row r="6" spans="1:9" x14ac:dyDescent="0.25">
      <c r="A6" s="143"/>
      <c r="B6" s="215" t="s">
        <v>6</v>
      </c>
      <c r="C6" s="215"/>
      <c r="D6" s="215"/>
      <c r="E6" s="215"/>
      <c r="F6" s="215"/>
      <c r="G6" s="215"/>
      <c r="H6" s="215"/>
      <c r="I6" s="142"/>
    </row>
    <row r="7" spans="1:9" ht="42" customHeight="1" x14ac:dyDescent="0.25">
      <c r="A7" s="144">
        <v>3</v>
      </c>
      <c r="B7" s="214" t="s">
        <v>132</v>
      </c>
      <c r="C7" s="214"/>
      <c r="D7" s="214"/>
      <c r="E7" s="214"/>
      <c r="F7" s="214"/>
      <c r="G7" s="214"/>
      <c r="H7" s="214"/>
      <c r="I7" s="141"/>
    </row>
    <row r="8" spans="1:9" ht="29.25" customHeight="1" x14ac:dyDescent="0.25">
      <c r="A8" s="144">
        <v>4</v>
      </c>
      <c r="B8" s="214" t="s">
        <v>51</v>
      </c>
      <c r="C8" s="214"/>
      <c r="D8" s="214"/>
      <c r="E8" s="214"/>
      <c r="F8" s="214"/>
      <c r="G8" s="214"/>
      <c r="H8" s="214"/>
      <c r="I8" s="141"/>
    </row>
    <row r="9" spans="1:9" ht="41.25" customHeight="1" x14ac:dyDescent="0.25">
      <c r="A9" s="144">
        <v>5</v>
      </c>
      <c r="B9" s="214" t="s">
        <v>130</v>
      </c>
      <c r="C9" s="214"/>
      <c r="D9" s="214"/>
      <c r="E9" s="214"/>
      <c r="F9" s="214"/>
      <c r="G9" s="214"/>
      <c r="H9" s="214"/>
      <c r="I9" s="141"/>
    </row>
    <row r="10" spans="1:9" ht="40.5" customHeight="1" x14ac:dyDescent="0.25">
      <c r="A10" s="144">
        <v>6</v>
      </c>
      <c r="B10" s="214" t="s">
        <v>83</v>
      </c>
      <c r="C10" s="214"/>
      <c r="D10" s="214"/>
      <c r="E10" s="214"/>
      <c r="F10" s="214"/>
      <c r="G10" s="214"/>
      <c r="H10" s="214"/>
      <c r="I10" s="141"/>
    </row>
    <row r="11" spans="1:9" x14ac:dyDescent="0.25">
      <c r="A11" s="143"/>
      <c r="B11" s="216" t="s">
        <v>10</v>
      </c>
      <c r="C11" s="217"/>
      <c r="D11" s="217"/>
      <c r="E11" s="217"/>
      <c r="F11" s="217"/>
      <c r="G11" s="217"/>
      <c r="H11" s="218"/>
      <c r="I11" s="142"/>
    </row>
    <row r="12" spans="1:9" ht="15.75" customHeight="1" x14ac:dyDescent="0.25">
      <c r="A12" s="144">
        <v>7</v>
      </c>
      <c r="B12" s="214" t="s">
        <v>84</v>
      </c>
      <c r="C12" s="214"/>
      <c r="D12" s="214"/>
      <c r="E12" s="214"/>
      <c r="F12" s="214"/>
      <c r="G12" s="214"/>
      <c r="H12" s="214"/>
      <c r="I12" s="141"/>
    </row>
    <row r="13" spans="1:9" ht="39.4" customHeight="1" x14ac:dyDescent="0.25">
      <c r="A13" s="144">
        <v>8</v>
      </c>
      <c r="B13" s="214" t="s">
        <v>131</v>
      </c>
      <c r="C13" s="214"/>
      <c r="D13" s="214"/>
      <c r="E13" s="214"/>
      <c r="F13" s="214"/>
      <c r="G13" s="214"/>
      <c r="H13" s="214"/>
      <c r="I13" s="141"/>
    </row>
    <row r="14" spans="1:9" ht="26.25" customHeight="1" x14ac:dyDescent="0.25">
      <c r="A14" s="144">
        <v>9</v>
      </c>
      <c r="B14" s="214" t="s">
        <v>59</v>
      </c>
      <c r="C14" s="214"/>
      <c r="D14" s="214"/>
      <c r="E14" s="214"/>
      <c r="F14" s="214"/>
      <c r="G14" s="214"/>
      <c r="H14" s="214"/>
      <c r="I14" s="141"/>
    </row>
    <row r="15" spans="1:9" ht="29.1" customHeight="1" x14ac:dyDescent="0.25">
      <c r="A15" s="144">
        <v>10</v>
      </c>
      <c r="B15" s="214" t="s">
        <v>8</v>
      </c>
      <c r="C15" s="214"/>
      <c r="D15" s="214"/>
      <c r="E15" s="214"/>
      <c r="F15" s="214"/>
      <c r="G15" s="214"/>
      <c r="H15" s="214"/>
      <c r="I15" s="141"/>
    </row>
    <row r="16" spans="1:9" ht="29.25" customHeight="1" x14ac:dyDescent="0.25">
      <c r="A16" s="144">
        <v>11</v>
      </c>
      <c r="B16" s="214" t="s">
        <v>135</v>
      </c>
      <c r="C16" s="214"/>
      <c r="D16" s="214"/>
      <c r="E16" s="214"/>
      <c r="F16" s="214"/>
      <c r="G16" s="214"/>
      <c r="H16" s="214"/>
      <c r="I16" s="141"/>
    </row>
    <row r="17" spans="1:9" ht="28.5" customHeight="1" x14ac:dyDescent="0.25">
      <c r="A17" s="144">
        <v>12</v>
      </c>
      <c r="B17" s="214" t="s">
        <v>85</v>
      </c>
      <c r="C17" s="214"/>
      <c r="D17" s="214"/>
      <c r="E17" s="214"/>
      <c r="F17" s="214"/>
      <c r="G17" s="214"/>
      <c r="H17" s="214"/>
      <c r="I17" s="141"/>
    </row>
    <row r="18" spans="1:9" ht="27" customHeight="1" x14ac:dyDescent="0.25">
      <c r="A18" s="144">
        <v>13</v>
      </c>
      <c r="B18" s="214" t="s">
        <v>9</v>
      </c>
      <c r="C18" s="214"/>
      <c r="D18" s="214"/>
      <c r="E18" s="214"/>
      <c r="F18" s="214"/>
      <c r="G18" s="214"/>
      <c r="H18" s="214"/>
      <c r="I18" s="141"/>
    </row>
    <row r="19" spans="1:9" ht="27.6" customHeight="1" x14ac:dyDescent="0.25">
      <c r="A19" s="144">
        <v>14</v>
      </c>
      <c r="B19" s="214" t="s">
        <v>86</v>
      </c>
      <c r="C19" s="214"/>
      <c r="D19" s="214"/>
      <c r="E19" s="214"/>
      <c r="F19" s="214"/>
      <c r="G19" s="214"/>
      <c r="H19" s="214"/>
      <c r="I19" s="141"/>
    </row>
    <row r="20" spans="1:9" ht="30.4" customHeight="1" x14ac:dyDescent="0.25">
      <c r="A20" s="144">
        <v>15</v>
      </c>
      <c r="B20" s="214" t="s">
        <v>167</v>
      </c>
      <c r="C20" s="214"/>
      <c r="D20" s="214"/>
      <c r="E20" s="214"/>
      <c r="F20" s="214"/>
      <c r="G20" s="214"/>
      <c r="H20" s="214"/>
      <c r="I20" s="141"/>
    </row>
    <row r="21" spans="1:9" ht="28.15" customHeight="1" x14ac:dyDescent="0.25">
      <c r="A21" s="144">
        <v>16</v>
      </c>
      <c r="B21" s="214" t="s">
        <v>73</v>
      </c>
      <c r="C21" s="214"/>
      <c r="D21" s="214"/>
      <c r="E21" s="214"/>
      <c r="F21" s="214"/>
      <c r="G21" s="214"/>
      <c r="H21" s="214"/>
      <c r="I21" s="141"/>
    </row>
    <row r="22" spans="1:9" ht="14.25" customHeight="1" x14ac:dyDescent="0.25">
      <c r="A22" s="143"/>
      <c r="B22" s="215" t="s">
        <v>11</v>
      </c>
      <c r="C22" s="215"/>
      <c r="D22" s="215"/>
      <c r="E22" s="215"/>
      <c r="F22" s="215"/>
      <c r="G22" s="215"/>
      <c r="H22" s="215"/>
      <c r="I22" s="142"/>
    </row>
    <row r="23" spans="1:9" ht="44.25" customHeight="1" x14ac:dyDescent="0.25">
      <c r="A23" s="144">
        <v>17</v>
      </c>
      <c r="B23" s="214" t="s">
        <v>127</v>
      </c>
      <c r="C23" s="214"/>
      <c r="D23" s="214"/>
      <c r="E23" s="214"/>
      <c r="F23" s="214"/>
      <c r="G23" s="214"/>
      <c r="H23" s="214"/>
      <c r="I23" s="141"/>
    </row>
    <row r="24" spans="1:9" ht="39.75" customHeight="1" x14ac:dyDescent="0.25">
      <c r="A24" s="144">
        <v>18</v>
      </c>
      <c r="B24" s="214" t="s">
        <v>97</v>
      </c>
      <c r="C24" s="214"/>
      <c r="D24" s="214"/>
      <c r="E24" s="214"/>
      <c r="F24" s="214"/>
      <c r="G24" s="214"/>
      <c r="H24" s="214"/>
      <c r="I24" s="141"/>
    </row>
    <row r="25" spans="1:9" ht="57" customHeight="1" x14ac:dyDescent="0.25">
      <c r="A25" s="144">
        <v>19</v>
      </c>
      <c r="B25" s="214" t="s">
        <v>128</v>
      </c>
      <c r="C25" s="214"/>
      <c r="D25" s="214"/>
      <c r="E25" s="214"/>
      <c r="F25" s="214"/>
      <c r="G25" s="214"/>
      <c r="H25" s="214"/>
      <c r="I25" s="141"/>
    </row>
    <row r="26" spans="1:9" ht="42" customHeight="1" x14ac:dyDescent="0.25">
      <c r="A26" s="144">
        <v>20</v>
      </c>
      <c r="B26" s="214" t="s">
        <v>87</v>
      </c>
      <c r="C26" s="214"/>
      <c r="D26" s="214"/>
      <c r="E26" s="214"/>
      <c r="F26" s="214"/>
      <c r="G26" s="214"/>
      <c r="H26" s="214"/>
      <c r="I26" s="141"/>
    </row>
    <row r="27" spans="1:9" ht="18" customHeight="1" x14ac:dyDescent="0.25">
      <c r="A27" s="144">
        <v>21</v>
      </c>
      <c r="B27" s="214" t="s">
        <v>129</v>
      </c>
      <c r="C27" s="214"/>
      <c r="D27" s="214"/>
      <c r="E27" s="214"/>
      <c r="F27" s="214"/>
      <c r="G27" s="214"/>
      <c r="H27" s="214"/>
      <c r="I27" s="141"/>
    </row>
    <row r="28" spans="1:9" ht="18.399999999999999" customHeight="1" x14ac:dyDescent="0.25">
      <c r="A28" s="144">
        <v>22</v>
      </c>
      <c r="B28" s="214" t="s">
        <v>14</v>
      </c>
      <c r="C28" s="214"/>
      <c r="D28" s="214"/>
      <c r="E28" s="214"/>
      <c r="F28" s="214"/>
      <c r="G28" s="214"/>
      <c r="H28" s="214"/>
      <c r="I28" s="141"/>
    </row>
    <row r="29" spans="1:9" ht="40.5" customHeight="1" x14ac:dyDescent="0.25">
      <c r="A29" s="144">
        <v>23</v>
      </c>
      <c r="B29" s="214" t="s">
        <v>113</v>
      </c>
      <c r="C29" s="214"/>
      <c r="D29" s="214"/>
      <c r="E29" s="214"/>
      <c r="F29" s="214"/>
      <c r="G29" s="214"/>
      <c r="H29" s="214"/>
      <c r="I29" s="141"/>
    </row>
    <row r="30" spans="1:9" ht="30.75" customHeight="1" x14ac:dyDescent="0.25">
      <c r="A30" s="144">
        <v>24</v>
      </c>
      <c r="B30" s="214" t="s">
        <v>32</v>
      </c>
      <c r="C30" s="214"/>
      <c r="D30" s="214"/>
      <c r="E30" s="214"/>
      <c r="F30" s="214"/>
      <c r="G30" s="214"/>
      <c r="H30" s="214"/>
      <c r="I30" s="141"/>
    </row>
    <row r="31" spans="1:9" ht="15" customHeight="1" x14ac:dyDescent="0.25">
      <c r="A31" s="143"/>
      <c r="B31" s="215" t="s">
        <v>25</v>
      </c>
      <c r="C31" s="215"/>
      <c r="D31" s="215"/>
      <c r="E31" s="215"/>
      <c r="F31" s="215"/>
      <c r="G31" s="215"/>
      <c r="H31" s="215"/>
      <c r="I31" s="142"/>
    </row>
    <row r="32" spans="1:9" ht="26.25" customHeight="1" x14ac:dyDescent="0.25">
      <c r="A32" s="144">
        <v>25</v>
      </c>
      <c r="B32" s="214" t="s">
        <v>124</v>
      </c>
      <c r="C32" s="214"/>
      <c r="D32" s="214"/>
      <c r="E32" s="214"/>
      <c r="F32" s="214"/>
      <c r="G32" s="214"/>
      <c r="H32" s="214"/>
      <c r="I32" s="141"/>
    </row>
    <row r="33" spans="1:9" ht="29.25" customHeight="1" x14ac:dyDescent="0.25">
      <c r="A33" s="144">
        <v>26</v>
      </c>
      <c r="B33" s="214" t="s">
        <v>88</v>
      </c>
      <c r="C33" s="214"/>
      <c r="D33" s="214"/>
      <c r="E33" s="214"/>
      <c r="F33" s="214"/>
      <c r="G33" s="214"/>
      <c r="H33" s="214"/>
      <c r="I33" s="141"/>
    </row>
    <row r="34" spans="1:9" ht="25.5" customHeight="1" x14ac:dyDescent="0.25">
      <c r="A34" s="144">
        <v>27</v>
      </c>
      <c r="B34" s="214" t="s">
        <v>125</v>
      </c>
      <c r="C34" s="214"/>
      <c r="D34" s="214"/>
      <c r="E34" s="214"/>
      <c r="F34" s="214"/>
      <c r="G34" s="214"/>
      <c r="H34" s="214"/>
      <c r="I34" s="141"/>
    </row>
    <row r="35" spans="1:9" ht="32.25" customHeight="1" x14ac:dyDescent="0.25">
      <c r="A35" s="144">
        <v>28</v>
      </c>
      <c r="B35" s="214" t="s">
        <v>162</v>
      </c>
      <c r="C35" s="214"/>
      <c r="D35" s="214"/>
      <c r="E35" s="214"/>
      <c r="F35" s="214"/>
      <c r="G35" s="214"/>
      <c r="H35" s="214"/>
      <c r="I35" s="141"/>
    </row>
    <row r="36" spans="1:9" ht="38.25" customHeight="1" x14ac:dyDescent="0.25">
      <c r="A36" s="144">
        <v>29</v>
      </c>
      <c r="B36" s="214" t="s">
        <v>126</v>
      </c>
      <c r="C36" s="214"/>
      <c r="D36" s="214"/>
      <c r="E36" s="214"/>
      <c r="F36" s="214"/>
      <c r="G36" s="214"/>
      <c r="H36" s="214"/>
      <c r="I36" s="141"/>
    </row>
    <row r="37" spans="1:9" ht="30.4" customHeight="1" x14ac:dyDescent="0.25">
      <c r="A37" s="144">
        <v>30</v>
      </c>
      <c r="B37" s="214" t="s">
        <v>89</v>
      </c>
      <c r="C37" s="214"/>
      <c r="D37" s="214"/>
      <c r="E37" s="214"/>
      <c r="F37" s="214"/>
      <c r="G37" s="214"/>
      <c r="H37" s="214"/>
      <c r="I37" s="141"/>
    </row>
    <row r="38" spans="1:9" ht="42" customHeight="1" x14ac:dyDescent="0.25">
      <c r="A38" s="144">
        <v>31</v>
      </c>
      <c r="B38" s="214" t="s">
        <v>133</v>
      </c>
      <c r="C38" s="214"/>
      <c r="D38" s="214"/>
      <c r="E38" s="214"/>
      <c r="F38" s="214"/>
      <c r="G38" s="214"/>
      <c r="H38" s="214"/>
      <c r="I38" s="141"/>
    </row>
    <row r="39" spans="1:9" x14ac:dyDescent="0.25">
      <c r="A39" s="143"/>
      <c r="B39" s="215" t="s">
        <v>26</v>
      </c>
      <c r="C39" s="215"/>
      <c r="D39" s="215"/>
      <c r="E39" s="215"/>
      <c r="F39" s="215"/>
      <c r="G39" s="215"/>
      <c r="H39" s="215"/>
      <c r="I39" s="142"/>
    </row>
    <row r="40" spans="1:9" ht="27.6" customHeight="1" x14ac:dyDescent="0.25">
      <c r="A40" s="144">
        <v>32</v>
      </c>
      <c r="B40" s="214" t="s">
        <v>123</v>
      </c>
      <c r="C40" s="214"/>
      <c r="D40" s="214"/>
      <c r="E40" s="214"/>
      <c r="F40" s="214"/>
      <c r="G40" s="214"/>
      <c r="H40" s="214"/>
      <c r="I40" s="141"/>
    </row>
    <row r="41" spans="1:9" ht="52.5" customHeight="1" x14ac:dyDescent="0.25">
      <c r="A41" s="144">
        <v>33</v>
      </c>
      <c r="B41" s="214" t="s">
        <v>90</v>
      </c>
      <c r="C41" s="214"/>
      <c r="D41" s="214"/>
      <c r="E41" s="214"/>
      <c r="F41" s="214"/>
      <c r="G41" s="214"/>
      <c r="H41" s="214"/>
      <c r="I41" s="141"/>
    </row>
    <row r="42" spans="1:9" x14ac:dyDescent="0.25">
      <c r="A42" s="143"/>
      <c r="B42" s="215" t="s">
        <v>7</v>
      </c>
      <c r="C42" s="215"/>
      <c r="D42" s="215"/>
      <c r="E42" s="215"/>
      <c r="F42" s="215"/>
      <c r="G42" s="215"/>
      <c r="H42" s="215"/>
      <c r="I42" s="142"/>
    </row>
    <row r="43" spans="1:9" ht="41.25" customHeight="1" x14ac:dyDescent="0.25">
      <c r="A43" s="144">
        <v>34</v>
      </c>
      <c r="B43" s="214" t="s">
        <v>134</v>
      </c>
      <c r="C43" s="214"/>
      <c r="D43" s="214"/>
      <c r="E43" s="214"/>
      <c r="F43" s="214"/>
      <c r="G43" s="214"/>
      <c r="H43" s="214"/>
      <c r="I43" s="141"/>
    </row>
    <row r="44" spans="1:9" ht="30" customHeight="1" x14ac:dyDescent="0.25">
      <c r="A44" s="144">
        <v>35</v>
      </c>
      <c r="B44" s="209" t="s">
        <v>120</v>
      </c>
      <c r="C44" s="210"/>
      <c r="D44" s="210"/>
      <c r="E44" s="210"/>
      <c r="F44" s="210"/>
      <c r="G44" s="210"/>
      <c r="H44" s="211"/>
      <c r="I44" s="141"/>
    </row>
    <row r="45" spans="1:9" ht="31.5" customHeight="1" x14ac:dyDescent="0.25">
      <c r="A45" s="144">
        <v>36</v>
      </c>
      <c r="B45" s="209" t="s">
        <v>121</v>
      </c>
      <c r="C45" s="210"/>
      <c r="D45" s="210"/>
      <c r="E45" s="210"/>
      <c r="F45" s="210"/>
      <c r="G45" s="210"/>
      <c r="H45" s="211"/>
      <c r="I45" s="141"/>
    </row>
    <row r="46" spans="1:9" ht="32.25" customHeight="1" x14ac:dyDescent="0.25">
      <c r="A46" s="144">
        <v>37</v>
      </c>
      <c r="B46" s="209" t="s">
        <v>122</v>
      </c>
      <c r="C46" s="210"/>
      <c r="D46" s="210"/>
      <c r="E46" s="210"/>
      <c r="F46" s="210"/>
      <c r="G46" s="210"/>
      <c r="H46" s="211"/>
      <c r="I46" s="141"/>
    </row>
    <row r="47" spans="1:9" ht="30" customHeight="1" x14ac:dyDescent="0.25">
      <c r="A47" s="144">
        <v>38</v>
      </c>
      <c r="B47" s="209" t="s">
        <v>108</v>
      </c>
      <c r="C47" s="210"/>
      <c r="D47" s="210"/>
      <c r="E47" s="210"/>
      <c r="F47" s="210"/>
      <c r="G47" s="210"/>
      <c r="H47" s="211"/>
      <c r="I47" s="141"/>
    </row>
    <row r="48" spans="1:9" ht="42.75" customHeight="1" x14ac:dyDescent="0.25">
      <c r="A48" s="144">
        <v>39</v>
      </c>
      <c r="B48" s="209" t="s">
        <v>91</v>
      </c>
      <c r="C48" s="210"/>
      <c r="D48" s="210"/>
      <c r="E48" s="210"/>
      <c r="F48" s="210"/>
      <c r="G48" s="210"/>
      <c r="H48" s="211"/>
      <c r="I48" s="141"/>
    </row>
    <row r="49" spans="1:9" ht="27.75" customHeight="1" x14ac:dyDescent="0.25">
      <c r="A49" s="144">
        <v>40</v>
      </c>
      <c r="B49" s="209" t="s">
        <v>92</v>
      </c>
      <c r="C49" s="210"/>
      <c r="D49" s="210"/>
      <c r="E49" s="210"/>
      <c r="F49" s="210"/>
      <c r="G49" s="210"/>
      <c r="H49" s="211"/>
      <c r="I49" s="141"/>
    </row>
  </sheetData>
  <sheetProtection algorithmName="SHA-512" hashValue="w1VAAuY+0aBlp9Qhojfx4EzA/AHCp6S+FAnTJXRbMIjJ+U+Q9MthvDODdYmfbIG7tRDb7b/j+xyrZ202yyyHBQ==" saltValue="xbCDavFYndV2DqpFhBKnsQ==" spinCount="100000" sheet="1" objects="1" scenarios="1" formatColumns="0" formatRows="0" selectLockedCells="1" selectUnlockedCells="1"/>
  <mergeCells count="48">
    <mergeCell ref="B48:H48"/>
    <mergeCell ref="B49:H49"/>
    <mergeCell ref="B9:H9"/>
    <mergeCell ref="B4:H4"/>
    <mergeCell ref="B5:H5"/>
    <mergeCell ref="B6:H6"/>
    <mergeCell ref="B7:H7"/>
    <mergeCell ref="B8:H8"/>
    <mergeCell ref="B21:H21"/>
    <mergeCell ref="B10:H10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11:H11"/>
    <mergeCell ref="B34:H34"/>
    <mergeCell ref="B35:H35"/>
    <mergeCell ref="B36:H36"/>
    <mergeCell ref="B30:H30"/>
    <mergeCell ref="B22:H22"/>
    <mergeCell ref="B23:H23"/>
    <mergeCell ref="B24:H24"/>
    <mergeCell ref="B25:H25"/>
    <mergeCell ref="B26:H26"/>
    <mergeCell ref="B27:H27"/>
    <mergeCell ref="B28:H28"/>
    <mergeCell ref="B29:H29"/>
    <mergeCell ref="B45:H45"/>
    <mergeCell ref="B46:H46"/>
    <mergeCell ref="B47:H47"/>
    <mergeCell ref="B3:H3"/>
    <mergeCell ref="A1:I2"/>
    <mergeCell ref="B43:H43"/>
    <mergeCell ref="B44:H44"/>
    <mergeCell ref="B37:H37"/>
    <mergeCell ref="B38:H38"/>
    <mergeCell ref="B39:H39"/>
    <mergeCell ref="B40:H40"/>
    <mergeCell ref="B41:H41"/>
    <mergeCell ref="B42:H42"/>
    <mergeCell ref="B31:H31"/>
    <mergeCell ref="B32:H32"/>
    <mergeCell ref="B33:H33"/>
  </mergeCells>
  <conditionalFormatting sqref="B10:H10">
    <cfRule type="containsText" dxfId="15" priority="1" operator="containsText" text="Not Applicable">
      <formula>NOT(ISERROR(SEARCH("Not Applicable",B10)))</formula>
    </cfRule>
  </conditionalFormatting>
  <pageMargins left="0.7" right="0.7" top="0.75" bottom="0.75" header="0.3" footer="0.3"/>
  <pageSetup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7"/>
  <sheetViews>
    <sheetView workbookViewId="0">
      <selection activeCell="M16" sqref="M16"/>
    </sheetView>
  </sheetViews>
  <sheetFormatPr defaultColWidth="9.140625" defaultRowHeight="12.75" x14ac:dyDescent="0.2"/>
  <cols>
    <col min="1" max="1" width="13.85546875" style="1" customWidth="1"/>
    <col min="2" max="2" width="14.7109375" style="1" customWidth="1"/>
    <col min="3" max="3" width="12.42578125" style="1" customWidth="1"/>
    <col min="4" max="4" width="18.140625" style="1" customWidth="1"/>
    <col min="5" max="5" width="13.28515625" style="1" customWidth="1"/>
    <col min="6" max="6" width="16" style="1" customWidth="1"/>
    <col min="7" max="7" width="12.85546875" style="1" customWidth="1"/>
    <col min="8" max="8" width="9.140625" style="1"/>
    <col min="9" max="9" width="17" style="1" customWidth="1"/>
    <col min="10" max="16384" width="9.140625" style="1"/>
  </cols>
  <sheetData>
    <row r="1" spans="1:9" ht="12.75" customHeight="1" x14ac:dyDescent="0.2">
      <c r="A1" s="219" t="s">
        <v>34</v>
      </c>
      <c r="B1" s="220"/>
      <c r="C1" s="221"/>
      <c r="D1" s="2"/>
      <c r="E1" s="3"/>
      <c r="F1" s="3"/>
      <c r="G1" s="3"/>
    </row>
    <row r="2" spans="1:9" x14ac:dyDescent="0.2">
      <c r="C2" s="6"/>
      <c r="D2" s="6"/>
      <c r="E2" s="4"/>
      <c r="F2" s="4"/>
    </row>
    <row r="3" spans="1:9" x14ac:dyDescent="0.2">
      <c r="A3" s="5"/>
      <c r="B3" s="5" t="s">
        <v>2</v>
      </c>
      <c r="C3" s="5" t="s">
        <v>15</v>
      </c>
      <c r="D3" s="5" t="s">
        <v>15</v>
      </c>
      <c r="E3" s="5" t="s">
        <v>15</v>
      </c>
    </row>
    <row r="4" spans="1:9" x14ac:dyDescent="0.2">
      <c r="A4" s="5"/>
      <c r="B4" s="5" t="s">
        <v>3</v>
      </c>
      <c r="C4" s="30">
        <v>4</v>
      </c>
      <c r="D4" s="30">
        <v>3</v>
      </c>
      <c r="E4" s="30">
        <v>2</v>
      </c>
    </row>
    <row r="6" spans="1:9" x14ac:dyDescent="0.2">
      <c r="A6" s="5"/>
      <c r="B6" s="5" t="s">
        <v>20</v>
      </c>
      <c r="C6" s="30">
        <v>3</v>
      </c>
      <c r="D6" s="30" t="s">
        <v>20</v>
      </c>
      <c r="E6" s="30">
        <v>2</v>
      </c>
      <c r="F6" s="30" t="s">
        <v>20</v>
      </c>
      <c r="G6" s="30">
        <v>4</v>
      </c>
      <c r="H6" s="30" t="s">
        <v>20</v>
      </c>
      <c r="I6" s="30">
        <v>1</v>
      </c>
    </row>
    <row r="7" spans="1:9" x14ac:dyDescent="0.2">
      <c r="A7" s="5"/>
      <c r="B7" s="5" t="s">
        <v>21</v>
      </c>
      <c r="C7" s="30" t="s">
        <v>15</v>
      </c>
      <c r="D7" s="30" t="s">
        <v>21</v>
      </c>
      <c r="E7" s="30" t="s">
        <v>15</v>
      </c>
      <c r="F7" s="30" t="s">
        <v>21</v>
      </c>
      <c r="G7" s="30" t="s">
        <v>15</v>
      </c>
      <c r="H7" s="30" t="s">
        <v>21</v>
      </c>
      <c r="I7" s="30" t="s">
        <v>15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X39"/>
  <sheetViews>
    <sheetView topLeftCell="G1" workbookViewId="0">
      <selection activeCell="M16" sqref="M16"/>
    </sheetView>
  </sheetViews>
  <sheetFormatPr defaultColWidth="9.140625" defaultRowHeight="12.75" x14ac:dyDescent="0.2"/>
  <cols>
    <col min="1" max="1" width="16" style="8" customWidth="1"/>
    <col min="2" max="2" width="1.85546875" style="8" customWidth="1"/>
    <col min="3" max="8" width="9.140625" style="8"/>
    <col min="9" max="9" width="10.5703125" style="8" customWidth="1"/>
    <col min="10" max="10" width="33.28515625" style="25" customWidth="1"/>
    <col min="11" max="11" width="8.5703125" style="25" customWidth="1"/>
    <col min="12" max="12" width="9.140625" style="8"/>
    <col min="13" max="13" width="23.140625" style="8" customWidth="1"/>
    <col min="14" max="14" width="1.85546875" style="8" customWidth="1"/>
    <col min="15" max="20" width="9.140625" style="8"/>
    <col min="21" max="21" width="12.140625" style="8" customWidth="1"/>
    <col min="22" max="22" width="13.28515625" style="8" customWidth="1"/>
    <col min="23" max="16384" width="9.140625" style="8"/>
  </cols>
  <sheetData>
    <row r="1" spans="1:23" x14ac:dyDescent="0.2">
      <c r="A1" s="228" t="s">
        <v>43</v>
      </c>
      <c r="B1" s="228"/>
      <c r="C1" s="228"/>
      <c r="D1" s="228"/>
      <c r="E1" s="228"/>
      <c r="F1" s="228"/>
      <c r="G1" s="228"/>
      <c r="H1" s="228"/>
      <c r="I1" s="228"/>
      <c r="J1" s="23" t="s">
        <v>36</v>
      </c>
      <c r="K1" s="23" t="s">
        <v>12</v>
      </c>
      <c r="M1" s="228" t="s">
        <v>39</v>
      </c>
      <c r="N1" s="228"/>
      <c r="O1" s="228"/>
      <c r="P1" s="228"/>
      <c r="Q1" s="228"/>
      <c r="R1" s="228"/>
      <c r="S1" s="228"/>
      <c r="T1" s="228"/>
      <c r="U1" s="228"/>
      <c r="V1" s="9" t="s">
        <v>36</v>
      </c>
      <c r="W1" s="9" t="s">
        <v>12</v>
      </c>
    </row>
    <row r="2" spans="1:23" x14ac:dyDescent="0.2">
      <c r="A2" s="29"/>
      <c r="B2" s="29"/>
      <c r="C2" s="29"/>
      <c r="D2" s="29"/>
      <c r="E2" s="29"/>
      <c r="F2" s="29"/>
      <c r="G2" s="29"/>
      <c r="H2" s="29"/>
      <c r="I2" s="29"/>
      <c r="J2" s="23"/>
      <c r="K2" s="23"/>
      <c r="M2" s="29"/>
      <c r="N2" s="29"/>
      <c r="O2" s="29"/>
      <c r="P2" s="29"/>
      <c r="Q2" s="29"/>
      <c r="R2" s="29"/>
      <c r="S2" s="29"/>
      <c r="T2" s="29"/>
      <c r="U2" s="29"/>
      <c r="V2" s="9"/>
      <c r="W2" s="9"/>
    </row>
    <row r="3" spans="1:23" ht="40.5" customHeight="1" x14ac:dyDescent="0.2">
      <c r="A3" s="10" t="s">
        <v>5</v>
      </c>
      <c r="B3" s="11">
        <v>2</v>
      </c>
      <c r="C3" s="222" t="s">
        <v>146</v>
      </c>
      <c r="D3" s="222"/>
      <c r="E3" s="222"/>
      <c r="F3" s="222"/>
      <c r="G3" s="222"/>
      <c r="H3" s="222"/>
      <c r="I3" s="222"/>
      <c r="J3" s="12" t="s">
        <v>61</v>
      </c>
      <c r="K3" s="13">
        <v>100</v>
      </c>
      <c r="M3" s="14" t="s">
        <v>5</v>
      </c>
      <c r="N3" s="15">
        <v>4</v>
      </c>
      <c r="O3" s="222" t="s">
        <v>93</v>
      </c>
      <c r="P3" s="222"/>
      <c r="Q3" s="222"/>
      <c r="R3" s="222"/>
      <c r="S3" s="222"/>
      <c r="T3" s="222"/>
      <c r="U3" s="222"/>
      <c r="V3" s="12" t="s">
        <v>20</v>
      </c>
      <c r="W3" s="16">
        <v>100</v>
      </c>
    </row>
    <row r="4" spans="1:23" ht="48.75" customHeight="1" x14ac:dyDescent="0.2">
      <c r="A4" s="17" t="s">
        <v>11</v>
      </c>
      <c r="B4" s="11">
        <v>1</v>
      </c>
      <c r="C4" s="222" t="s">
        <v>97</v>
      </c>
      <c r="D4" s="222"/>
      <c r="E4" s="222"/>
      <c r="F4" s="222"/>
      <c r="G4" s="222"/>
      <c r="H4" s="222"/>
      <c r="I4" s="222"/>
      <c r="J4" s="16" t="s">
        <v>66</v>
      </c>
      <c r="K4" s="16">
        <v>50</v>
      </c>
      <c r="M4" s="17" t="s">
        <v>11</v>
      </c>
      <c r="N4" s="68">
        <v>1</v>
      </c>
      <c r="O4" s="224" t="s">
        <v>136</v>
      </c>
      <c r="P4" s="225"/>
      <c r="Q4" s="225"/>
      <c r="R4" s="225"/>
      <c r="S4" s="225"/>
      <c r="T4" s="225"/>
      <c r="U4" s="226"/>
      <c r="V4" s="79" t="s">
        <v>21</v>
      </c>
      <c r="W4" s="80">
        <v>0</v>
      </c>
    </row>
    <row r="5" spans="1:23" ht="39" customHeight="1" x14ac:dyDescent="0.2">
      <c r="A5" s="229"/>
      <c r="B5" s="230"/>
      <c r="C5" s="230"/>
      <c r="D5" s="230"/>
      <c r="E5" s="230"/>
      <c r="F5" s="230"/>
      <c r="G5" s="230"/>
      <c r="H5" s="230"/>
      <c r="I5" s="231"/>
      <c r="J5" s="18" t="s">
        <v>21</v>
      </c>
      <c r="K5" s="16">
        <v>0</v>
      </c>
      <c r="M5" s="17" t="s">
        <v>11</v>
      </c>
      <c r="N5" s="11">
        <v>2</v>
      </c>
      <c r="O5" s="222" t="s">
        <v>113</v>
      </c>
      <c r="P5" s="222"/>
      <c r="Q5" s="222"/>
      <c r="R5" s="222"/>
      <c r="S5" s="222"/>
      <c r="T5" s="222"/>
      <c r="U5" s="224"/>
      <c r="V5" s="238"/>
      <c r="W5" s="239"/>
    </row>
    <row r="6" spans="1:23" ht="27" customHeight="1" x14ac:dyDescent="0.2">
      <c r="A6" s="19"/>
      <c r="B6" s="19"/>
      <c r="C6" s="19"/>
      <c r="D6" s="19"/>
      <c r="E6" s="19"/>
      <c r="F6" s="19"/>
      <c r="G6" s="19"/>
      <c r="H6" s="65"/>
      <c r="I6" s="65"/>
      <c r="J6" s="70"/>
      <c r="K6" s="69"/>
      <c r="M6" s="17" t="s">
        <v>11</v>
      </c>
      <c r="N6" s="31">
        <v>2</v>
      </c>
      <c r="O6" s="224" t="s">
        <v>32</v>
      </c>
      <c r="P6" s="225"/>
      <c r="Q6" s="225"/>
      <c r="R6" s="225"/>
      <c r="S6" s="225"/>
      <c r="T6" s="225"/>
      <c r="U6" s="225"/>
      <c r="V6" s="240"/>
      <c r="W6" s="241"/>
    </row>
    <row r="7" spans="1:23" ht="39.75" customHeight="1" x14ac:dyDescent="0.2">
      <c r="A7" s="228" t="s">
        <v>43</v>
      </c>
      <c r="B7" s="228"/>
      <c r="C7" s="228"/>
      <c r="D7" s="228"/>
      <c r="E7" s="228"/>
      <c r="F7" s="228"/>
      <c r="G7" s="228"/>
      <c r="H7" s="228"/>
      <c r="I7" s="228"/>
      <c r="J7" s="23" t="s">
        <v>36</v>
      </c>
      <c r="K7" s="23" t="s">
        <v>12</v>
      </c>
      <c r="M7" s="17" t="s">
        <v>7</v>
      </c>
      <c r="N7" s="68">
        <v>3</v>
      </c>
      <c r="O7" s="224" t="s">
        <v>119</v>
      </c>
      <c r="P7" s="225"/>
      <c r="Q7" s="225"/>
      <c r="R7" s="225"/>
      <c r="S7" s="225"/>
      <c r="T7" s="225"/>
      <c r="U7" s="225"/>
      <c r="V7" s="240"/>
      <c r="W7" s="241"/>
    </row>
    <row r="8" spans="1:23" ht="27.6" customHeight="1" x14ac:dyDescent="0.2">
      <c r="A8" s="28" t="s">
        <v>10</v>
      </c>
      <c r="B8" s="11">
        <v>2</v>
      </c>
      <c r="C8" s="222" t="s">
        <v>147</v>
      </c>
      <c r="D8" s="222"/>
      <c r="E8" s="222"/>
      <c r="F8" s="222"/>
      <c r="G8" s="222"/>
      <c r="H8" s="222"/>
      <c r="I8" s="222"/>
      <c r="J8" s="16" t="s">
        <v>56</v>
      </c>
      <c r="K8" s="13">
        <v>100</v>
      </c>
      <c r="M8" s="17" t="s">
        <v>7</v>
      </c>
      <c r="N8" s="11">
        <v>3</v>
      </c>
      <c r="O8" s="224" t="s">
        <v>120</v>
      </c>
      <c r="P8" s="225"/>
      <c r="Q8" s="225"/>
      <c r="R8" s="225"/>
      <c r="S8" s="225"/>
      <c r="T8" s="225"/>
      <c r="U8" s="225"/>
      <c r="V8" s="240"/>
      <c r="W8" s="241"/>
    </row>
    <row r="9" spans="1:23" ht="27" customHeight="1" x14ac:dyDescent="0.2">
      <c r="A9" s="227"/>
      <c r="B9" s="227"/>
      <c r="C9" s="227"/>
      <c r="D9" s="227"/>
      <c r="E9" s="227"/>
      <c r="F9" s="227"/>
      <c r="G9" s="227"/>
      <c r="H9" s="227"/>
      <c r="I9" s="227"/>
      <c r="J9" s="16" t="s">
        <v>57</v>
      </c>
      <c r="K9" s="16">
        <v>50</v>
      </c>
      <c r="M9" s="17" t="s">
        <v>7</v>
      </c>
      <c r="N9" s="89">
        <v>3</v>
      </c>
      <c r="O9" s="222" t="s">
        <v>121</v>
      </c>
      <c r="P9" s="222"/>
      <c r="Q9" s="222"/>
      <c r="R9" s="222"/>
      <c r="S9" s="222"/>
      <c r="T9" s="222"/>
      <c r="U9" s="222"/>
      <c r="V9" s="240"/>
      <c r="W9" s="241"/>
    </row>
    <row r="10" spans="1:23" ht="27" customHeight="1" x14ac:dyDescent="0.2">
      <c r="A10" s="227"/>
      <c r="B10" s="227"/>
      <c r="C10" s="227"/>
      <c r="D10" s="227"/>
      <c r="E10" s="227"/>
      <c r="F10" s="227"/>
      <c r="G10" s="227"/>
      <c r="H10" s="227"/>
      <c r="I10" s="227"/>
      <c r="J10" s="16" t="s">
        <v>58</v>
      </c>
      <c r="K10" s="16">
        <v>0</v>
      </c>
      <c r="M10" s="17" t="s">
        <v>7</v>
      </c>
      <c r="N10" s="17">
        <v>3</v>
      </c>
      <c r="O10" s="246" t="s">
        <v>122</v>
      </c>
      <c r="P10" s="247"/>
      <c r="Q10" s="247"/>
      <c r="R10" s="247"/>
      <c r="S10" s="247"/>
      <c r="T10" s="247"/>
      <c r="U10" s="248"/>
      <c r="V10" s="240"/>
      <c r="W10" s="241"/>
    </row>
    <row r="11" spans="1:23" ht="25.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69"/>
      <c r="K11" s="21"/>
      <c r="M11" s="17" t="s">
        <v>7</v>
      </c>
      <c r="N11" s="17">
        <v>3</v>
      </c>
      <c r="O11" s="223" t="s">
        <v>108</v>
      </c>
      <c r="P11" s="223"/>
      <c r="Q11" s="223"/>
      <c r="R11" s="223"/>
      <c r="S11" s="223"/>
      <c r="T11" s="223"/>
      <c r="U11" s="223"/>
      <c r="V11" s="240"/>
      <c r="W11" s="241"/>
    </row>
    <row r="12" spans="1:23" ht="27.75" customHeight="1" x14ac:dyDescent="0.2">
      <c r="A12" s="228" t="s">
        <v>43</v>
      </c>
      <c r="B12" s="228"/>
      <c r="C12" s="228"/>
      <c r="D12" s="228"/>
      <c r="E12" s="228"/>
      <c r="F12" s="228"/>
      <c r="G12" s="228"/>
      <c r="H12" s="228"/>
      <c r="I12" s="228"/>
      <c r="J12" s="23" t="s">
        <v>36</v>
      </c>
      <c r="K12" s="23" t="s">
        <v>12</v>
      </c>
      <c r="M12" s="17" t="s">
        <v>7</v>
      </c>
      <c r="N12" s="17">
        <v>3</v>
      </c>
      <c r="O12" s="223" t="s">
        <v>91</v>
      </c>
      <c r="P12" s="223"/>
      <c r="Q12" s="223"/>
      <c r="R12" s="223"/>
      <c r="S12" s="223"/>
      <c r="T12" s="223"/>
      <c r="U12" s="223"/>
      <c r="V12" s="240"/>
      <c r="W12" s="241"/>
    </row>
    <row r="13" spans="1:23" ht="38.25" customHeight="1" x14ac:dyDescent="0.2">
      <c r="A13" s="28" t="s">
        <v>10</v>
      </c>
      <c r="B13" s="11">
        <v>3</v>
      </c>
      <c r="C13" s="222" t="s">
        <v>85</v>
      </c>
      <c r="D13" s="222"/>
      <c r="E13" s="222"/>
      <c r="F13" s="222"/>
      <c r="G13" s="222"/>
      <c r="H13" s="222"/>
      <c r="I13" s="222"/>
      <c r="J13" s="12" t="s">
        <v>22</v>
      </c>
      <c r="K13" s="13">
        <v>100</v>
      </c>
      <c r="M13" s="17" t="s">
        <v>7</v>
      </c>
      <c r="N13" s="17">
        <v>2</v>
      </c>
      <c r="O13" s="223" t="s">
        <v>149</v>
      </c>
      <c r="P13" s="223"/>
      <c r="Q13" s="223"/>
      <c r="R13" s="223"/>
      <c r="S13" s="223"/>
      <c r="T13" s="223"/>
      <c r="U13" s="223"/>
      <c r="V13" s="240"/>
      <c r="W13" s="241"/>
    </row>
    <row r="14" spans="1:23" ht="27" customHeight="1" x14ac:dyDescent="0.2">
      <c r="A14" s="227"/>
      <c r="B14" s="227"/>
      <c r="C14" s="227"/>
      <c r="D14" s="227"/>
      <c r="E14" s="227"/>
      <c r="F14" s="227"/>
      <c r="G14" s="227"/>
      <c r="H14" s="227"/>
      <c r="I14" s="227"/>
      <c r="J14" s="16" t="s">
        <v>23</v>
      </c>
      <c r="K14" s="16">
        <v>50</v>
      </c>
      <c r="V14" s="92"/>
      <c r="W14" s="93"/>
    </row>
    <row r="15" spans="1:23" ht="27" customHeight="1" x14ac:dyDescent="0.2">
      <c r="A15" s="227"/>
      <c r="B15" s="227"/>
      <c r="C15" s="227"/>
      <c r="D15" s="227"/>
      <c r="E15" s="227"/>
      <c r="F15" s="227"/>
      <c r="G15" s="227"/>
      <c r="H15" s="227"/>
      <c r="I15" s="227"/>
      <c r="J15" s="16" t="s">
        <v>24</v>
      </c>
      <c r="K15" s="16">
        <v>0</v>
      </c>
      <c r="M15" s="72" t="s">
        <v>37</v>
      </c>
      <c r="N15" s="73"/>
      <c r="O15" s="73"/>
      <c r="P15" s="73"/>
      <c r="Q15" s="73"/>
      <c r="R15" s="73"/>
      <c r="S15" s="73"/>
      <c r="T15" s="73"/>
      <c r="U15" s="74"/>
      <c r="V15" s="23" t="s">
        <v>36</v>
      </c>
      <c r="W15" s="23" t="s">
        <v>12</v>
      </c>
    </row>
    <row r="16" spans="1:23" ht="30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71"/>
      <c r="K16" s="21"/>
      <c r="M16" s="17" t="s">
        <v>6</v>
      </c>
      <c r="N16" s="68">
        <v>4</v>
      </c>
      <c r="O16" s="224" t="s">
        <v>94</v>
      </c>
      <c r="P16" s="225"/>
      <c r="Q16" s="225"/>
      <c r="R16" s="225"/>
      <c r="S16" s="225"/>
      <c r="T16" s="225"/>
      <c r="U16" s="225"/>
      <c r="V16" s="12" t="s">
        <v>27</v>
      </c>
      <c r="W16" s="13">
        <v>100</v>
      </c>
    </row>
    <row r="17" spans="1:23" ht="39" customHeight="1" x14ac:dyDescent="0.2">
      <c r="A17" s="228" t="s">
        <v>67</v>
      </c>
      <c r="B17" s="228"/>
      <c r="C17" s="228"/>
      <c r="D17" s="228"/>
      <c r="E17" s="228"/>
      <c r="F17" s="228"/>
      <c r="G17" s="228"/>
      <c r="H17" s="228"/>
      <c r="I17" s="228"/>
      <c r="J17" s="7" t="s">
        <v>36</v>
      </c>
      <c r="K17" s="7" t="s">
        <v>12</v>
      </c>
      <c r="M17" s="17" t="s">
        <v>6</v>
      </c>
      <c r="N17" s="68">
        <v>3</v>
      </c>
      <c r="O17" s="224" t="s">
        <v>137</v>
      </c>
      <c r="P17" s="225"/>
      <c r="Q17" s="225"/>
      <c r="R17" s="225"/>
      <c r="S17" s="225"/>
      <c r="T17" s="225"/>
      <c r="U17" s="226"/>
      <c r="V17" s="16" t="s">
        <v>28</v>
      </c>
      <c r="W17" s="16">
        <v>67</v>
      </c>
    </row>
    <row r="18" spans="1:23" ht="27" customHeight="1" x14ac:dyDescent="0.2">
      <c r="A18" s="17" t="s">
        <v>42</v>
      </c>
      <c r="B18" s="31">
        <v>2</v>
      </c>
      <c r="C18" s="222" t="s">
        <v>124</v>
      </c>
      <c r="D18" s="222"/>
      <c r="E18" s="222"/>
      <c r="F18" s="222"/>
      <c r="G18" s="222"/>
      <c r="H18" s="222"/>
      <c r="I18" s="222"/>
      <c r="J18" s="12" t="s">
        <v>29</v>
      </c>
      <c r="K18" s="13">
        <v>100</v>
      </c>
      <c r="M18" s="17" t="s">
        <v>6</v>
      </c>
      <c r="N18" s="68">
        <v>3</v>
      </c>
      <c r="O18" s="224" t="s">
        <v>95</v>
      </c>
      <c r="P18" s="225"/>
      <c r="Q18" s="225"/>
      <c r="R18" s="225"/>
      <c r="S18" s="225"/>
      <c r="T18" s="225"/>
      <c r="U18" s="226"/>
      <c r="V18" s="16" t="s">
        <v>30</v>
      </c>
      <c r="W18" s="16">
        <v>33</v>
      </c>
    </row>
    <row r="19" spans="1:23" ht="27" customHeight="1" x14ac:dyDescent="0.2">
      <c r="A19" s="242"/>
      <c r="B19" s="242"/>
      <c r="C19" s="242"/>
      <c r="D19" s="242"/>
      <c r="E19" s="242"/>
      <c r="F19" s="242"/>
      <c r="G19" s="242"/>
      <c r="H19" s="242"/>
      <c r="I19" s="243"/>
      <c r="J19" s="16" t="s">
        <v>30</v>
      </c>
      <c r="K19" s="16">
        <v>67</v>
      </c>
      <c r="M19" s="17" t="s">
        <v>10</v>
      </c>
      <c r="N19" s="68">
        <v>2</v>
      </c>
      <c r="O19" s="224" t="s">
        <v>84</v>
      </c>
      <c r="P19" s="225"/>
      <c r="Q19" s="225"/>
      <c r="R19" s="225"/>
      <c r="S19" s="225"/>
      <c r="T19" s="225"/>
      <c r="U19" s="226"/>
      <c r="V19" s="12" t="s">
        <v>29</v>
      </c>
      <c r="W19" s="16">
        <v>0</v>
      </c>
    </row>
    <row r="20" spans="1:23" ht="50.25" customHeight="1" x14ac:dyDescent="0.2">
      <c r="A20" s="244"/>
      <c r="B20" s="244"/>
      <c r="C20" s="244"/>
      <c r="D20" s="244"/>
      <c r="E20" s="244"/>
      <c r="F20" s="244"/>
      <c r="G20" s="244"/>
      <c r="H20" s="244"/>
      <c r="I20" s="245"/>
      <c r="J20" s="16" t="s">
        <v>28</v>
      </c>
      <c r="K20" s="16">
        <v>33</v>
      </c>
      <c r="M20" s="17" t="s">
        <v>10</v>
      </c>
      <c r="N20" s="68">
        <v>2</v>
      </c>
      <c r="O20" s="224" t="s">
        <v>131</v>
      </c>
      <c r="P20" s="225"/>
      <c r="Q20" s="225"/>
      <c r="R20" s="225"/>
      <c r="S20" s="225"/>
      <c r="T20" s="225"/>
      <c r="U20" s="226"/>
      <c r="V20" s="249"/>
      <c r="W20" s="242"/>
    </row>
    <row r="21" spans="1:23" ht="27.75" customHeight="1" x14ac:dyDescent="0.2">
      <c r="A21" s="244"/>
      <c r="B21" s="244"/>
      <c r="C21" s="244"/>
      <c r="D21" s="244"/>
      <c r="E21" s="244"/>
      <c r="F21" s="244"/>
      <c r="G21" s="244"/>
      <c r="H21" s="244"/>
      <c r="I21" s="245"/>
      <c r="J21" s="12" t="s">
        <v>27</v>
      </c>
      <c r="K21" s="16">
        <v>0</v>
      </c>
      <c r="M21" s="17" t="s">
        <v>10</v>
      </c>
      <c r="N21" s="68">
        <v>2</v>
      </c>
      <c r="O21" s="224" t="s">
        <v>8</v>
      </c>
      <c r="P21" s="225"/>
      <c r="Q21" s="225"/>
      <c r="R21" s="225"/>
      <c r="S21" s="225"/>
      <c r="T21" s="225"/>
      <c r="U21" s="226"/>
      <c r="V21" s="250"/>
      <c r="W21" s="251"/>
    </row>
    <row r="22" spans="1:23" ht="30.4" customHeight="1" x14ac:dyDescent="0.2">
      <c r="A22" s="66"/>
      <c r="B22" s="66"/>
      <c r="C22" s="66"/>
      <c r="D22" s="66"/>
      <c r="E22" s="66"/>
      <c r="F22" s="66"/>
      <c r="G22" s="66"/>
      <c r="H22" s="66"/>
      <c r="I22" s="66"/>
      <c r="J22" s="21"/>
      <c r="K22" s="21"/>
      <c r="M22" s="17" t="s">
        <v>10</v>
      </c>
      <c r="N22" s="68">
        <v>2</v>
      </c>
      <c r="O22" s="224" t="s">
        <v>107</v>
      </c>
      <c r="P22" s="225"/>
      <c r="Q22" s="225"/>
      <c r="R22" s="225"/>
      <c r="S22" s="225"/>
      <c r="T22" s="225"/>
      <c r="U22" s="226"/>
      <c r="V22" s="250"/>
      <c r="W22" s="251"/>
    </row>
    <row r="23" spans="1:23" ht="27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7" t="s">
        <v>36</v>
      </c>
      <c r="K23" s="7" t="s">
        <v>12</v>
      </c>
      <c r="M23" s="20" t="s">
        <v>10</v>
      </c>
      <c r="N23" s="68">
        <v>2</v>
      </c>
      <c r="O23" s="224" t="s">
        <v>9</v>
      </c>
      <c r="P23" s="225"/>
      <c r="Q23" s="225"/>
      <c r="R23" s="225"/>
      <c r="S23" s="225"/>
      <c r="T23" s="225"/>
      <c r="U23" s="226"/>
      <c r="V23" s="250"/>
      <c r="W23" s="251"/>
    </row>
    <row r="24" spans="1:23" ht="27" customHeight="1" x14ac:dyDescent="0.2">
      <c r="A24" s="17" t="s">
        <v>6</v>
      </c>
      <c r="B24" s="68">
        <v>3</v>
      </c>
      <c r="C24" s="232" t="s">
        <v>51</v>
      </c>
      <c r="D24" s="233"/>
      <c r="E24" s="233"/>
      <c r="F24" s="233"/>
      <c r="G24" s="233"/>
      <c r="H24" s="233"/>
      <c r="I24" s="234"/>
      <c r="J24" s="12" t="s">
        <v>20</v>
      </c>
      <c r="K24" s="13">
        <v>100</v>
      </c>
      <c r="M24" s="17" t="s">
        <v>10</v>
      </c>
      <c r="N24" s="68">
        <v>3</v>
      </c>
      <c r="O24" s="224" t="s">
        <v>96</v>
      </c>
      <c r="P24" s="225"/>
      <c r="Q24" s="225"/>
      <c r="R24" s="225"/>
      <c r="S24" s="225"/>
      <c r="T24" s="225"/>
      <c r="U24" s="226"/>
      <c r="V24" s="250"/>
      <c r="W24" s="251"/>
    </row>
    <row r="25" spans="1:23" ht="29.25" customHeight="1" x14ac:dyDescent="0.2">
      <c r="A25" s="229"/>
      <c r="B25" s="231"/>
      <c r="C25" s="235"/>
      <c r="D25" s="236"/>
      <c r="E25" s="236"/>
      <c r="F25" s="236"/>
      <c r="G25" s="236"/>
      <c r="H25" s="236"/>
      <c r="I25" s="237"/>
      <c r="J25" s="16" t="s">
        <v>71</v>
      </c>
      <c r="K25" s="16">
        <v>50</v>
      </c>
      <c r="M25" s="17" t="s">
        <v>10</v>
      </c>
      <c r="N25" s="17">
        <v>3</v>
      </c>
      <c r="O25" s="224" t="s">
        <v>78</v>
      </c>
      <c r="P25" s="225"/>
      <c r="Q25" s="225"/>
      <c r="R25" s="225"/>
      <c r="S25" s="225"/>
      <c r="T25" s="225"/>
      <c r="U25" s="226"/>
      <c r="V25" s="250"/>
      <c r="W25" s="251"/>
    </row>
    <row r="26" spans="1:23" ht="30" customHeight="1" x14ac:dyDescent="0.2">
      <c r="A26" s="229"/>
      <c r="B26" s="230"/>
      <c r="C26" s="230"/>
      <c r="D26" s="230"/>
      <c r="E26" s="230"/>
      <c r="F26" s="230"/>
      <c r="G26" s="230"/>
      <c r="H26" s="230"/>
      <c r="I26" s="231"/>
      <c r="J26" s="12" t="s">
        <v>31</v>
      </c>
      <c r="K26" s="16">
        <v>0</v>
      </c>
      <c r="M26" s="28" t="s">
        <v>10</v>
      </c>
      <c r="N26" s="68">
        <v>3</v>
      </c>
      <c r="O26" s="224" t="s">
        <v>73</v>
      </c>
      <c r="P26" s="225"/>
      <c r="Q26" s="225"/>
      <c r="R26" s="225"/>
      <c r="S26" s="225"/>
      <c r="T26" s="225"/>
      <c r="U26" s="226"/>
      <c r="V26" s="250"/>
      <c r="W26" s="251"/>
    </row>
    <row r="27" spans="1:23" ht="26.25" customHeight="1" x14ac:dyDescent="0.2">
      <c r="M27" s="17" t="s">
        <v>11</v>
      </c>
      <c r="N27" s="68">
        <v>2</v>
      </c>
      <c r="O27" s="224" t="s">
        <v>127</v>
      </c>
      <c r="P27" s="225"/>
      <c r="Q27" s="225"/>
      <c r="R27" s="225"/>
      <c r="S27" s="225"/>
      <c r="T27" s="225"/>
      <c r="U27" s="226"/>
      <c r="V27" s="250"/>
      <c r="W27" s="251"/>
    </row>
    <row r="28" spans="1:23" ht="37.5" customHeight="1" x14ac:dyDescent="0.2">
      <c r="A28" s="67" t="s">
        <v>39</v>
      </c>
      <c r="B28" s="67"/>
      <c r="C28" s="67"/>
      <c r="D28" s="67"/>
      <c r="E28" s="67"/>
      <c r="F28" s="67"/>
      <c r="G28" s="67"/>
      <c r="H28" s="67"/>
      <c r="I28" s="67"/>
      <c r="J28" s="7" t="s">
        <v>36</v>
      </c>
      <c r="K28" s="7" t="s">
        <v>12</v>
      </c>
      <c r="M28" s="17" t="s">
        <v>11</v>
      </c>
      <c r="N28" s="68">
        <v>1</v>
      </c>
      <c r="O28" s="224" t="s">
        <v>98</v>
      </c>
      <c r="P28" s="225"/>
      <c r="Q28" s="225"/>
      <c r="R28" s="225"/>
      <c r="S28" s="225"/>
      <c r="T28" s="225"/>
      <c r="U28" s="226"/>
      <c r="V28" s="250"/>
      <c r="W28" s="251"/>
    </row>
    <row r="29" spans="1:23" ht="24.2" customHeight="1" x14ac:dyDescent="0.2">
      <c r="A29" s="17" t="s">
        <v>40</v>
      </c>
      <c r="B29" s="22">
        <v>3</v>
      </c>
      <c r="C29" s="232" t="s">
        <v>145</v>
      </c>
      <c r="D29" s="233"/>
      <c r="E29" s="233"/>
      <c r="F29" s="233"/>
      <c r="G29" s="233"/>
      <c r="H29" s="233"/>
      <c r="I29" s="234"/>
      <c r="J29" s="12" t="s">
        <v>20</v>
      </c>
      <c r="K29" s="13">
        <v>100</v>
      </c>
      <c r="M29" s="17" t="s">
        <v>11</v>
      </c>
      <c r="N29" s="68">
        <v>1</v>
      </c>
      <c r="O29" s="224" t="s">
        <v>138</v>
      </c>
      <c r="P29" s="225"/>
      <c r="Q29" s="225"/>
      <c r="R29" s="225"/>
      <c r="S29" s="225"/>
      <c r="T29" s="225"/>
      <c r="U29" s="226"/>
      <c r="V29" s="250"/>
      <c r="W29" s="251"/>
    </row>
    <row r="30" spans="1:23" s="24" customFormat="1" ht="24.2" customHeight="1" x14ac:dyDescent="0.2">
      <c r="A30" s="229"/>
      <c r="B30" s="231"/>
      <c r="C30" s="235"/>
      <c r="D30" s="236"/>
      <c r="E30" s="236"/>
      <c r="F30" s="236"/>
      <c r="G30" s="236"/>
      <c r="H30" s="236"/>
      <c r="I30" s="237"/>
      <c r="J30" s="16" t="s">
        <v>41</v>
      </c>
      <c r="K30" s="16">
        <v>50</v>
      </c>
      <c r="M30" s="17" t="s">
        <v>11</v>
      </c>
      <c r="N30" s="68">
        <v>2</v>
      </c>
      <c r="O30" s="224" t="s">
        <v>14</v>
      </c>
      <c r="P30" s="225"/>
      <c r="Q30" s="225"/>
      <c r="R30" s="225"/>
      <c r="S30" s="225"/>
      <c r="T30" s="225"/>
      <c r="U30" s="226"/>
      <c r="V30" s="250"/>
      <c r="W30" s="251"/>
    </row>
    <row r="31" spans="1:23" ht="22.5" customHeight="1" x14ac:dyDescent="0.2">
      <c r="A31" s="227"/>
      <c r="B31" s="227"/>
      <c r="C31" s="227"/>
      <c r="D31" s="227"/>
      <c r="E31" s="227"/>
      <c r="F31" s="227"/>
      <c r="G31" s="227"/>
      <c r="H31" s="227"/>
      <c r="I31" s="227"/>
      <c r="J31" s="12" t="s">
        <v>33</v>
      </c>
      <c r="K31" s="16">
        <v>0</v>
      </c>
      <c r="M31" s="17" t="s">
        <v>25</v>
      </c>
      <c r="N31" s="22">
        <v>2</v>
      </c>
      <c r="O31" s="224" t="s">
        <v>139</v>
      </c>
      <c r="P31" s="225"/>
      <c r="Q31" s="225"/>
      <c r="R31" s="225"/>
      <c r="S31" s="225"/>
      <c r="T31" s="225"/>
      <c r="U31" s="226"/>
      <c r="V31" s="250"/>
      <c r="W31" s="251"/>
    </row>
    <row r="32" spans="1:23" ht="24" customHeight="1" x14ac:dyDescent="0.2">
      <c r="M32" s="17" t="s">
        <v>25</v>
      </c>
      <c r="N32" s="31">
        <v>2</v>
      </c>
      <c r="O32" s="224" t="s">
        <v>140</v>
      </c>
      <c r="P32" s="225"/>
      <c r="Q32" s="225"/>
      <c r="R32" s="225"/>
      <c r="S32" s="225"/>
      <c r="T32" s="225"/>
      <c r="U32" s="226"/>
      <c r="V32" s="250"/>
      <c r="W32" s="251"/>
    </row>
    <row r="33" spans="1:24" ht="24.75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6"/>
      <c r="K33" s="76"/>
      <c r="M33" s="17" t="s">
        <v>25</v>
      </c>
      <c r="N33" s="22">
        <v>3</v>
      </c>
      <c r="O33" s="224" t="s">
        <v>141</v>
      </c>
      <c r="P33" s="225"/>
      <c r="Q33" s="225"/>
      <c r="R33" s="225"/>
      <c r="S33" s="225"/>
      <c r="T33" s="225"/>
      <c r="U33" s="226"/>
      <c r="V33" s="250"/>
      <c r="W33" s="251"/>
    </row>
    <row r="34" spans="1:24" ht="27.95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6"/>
      <c r="K34" s="76"/>
      <c r="M34" s="17" t="s">
        <v>25</v>
      </c>
      <c r="N34" s="22">
        <v>3</v>
      </c>
      <c r="O34" s="224" t="s">
        <v>126</v>
      </c>
      <c r="P34" s="225"/>
      <c r="Q34" s="225"/>
      <c r="R34" s="225"/>
      <c r="S34" s="225"/>
      <c r="T34" s="225"/>
      <c r="U34" s="226"/>
      <c r="V34" s="250"/>
      <c r="W34" s="251"/>
    </row>
    <row r="35" spans="1:24" ht="33.75" customHeight="1" x14ac:dyDescent="0.2">
      <c r="A35" s="75"/>
      <c r="B35" s="77"/>
      <c r="C35" s="78"/>
      <c r="D35" s="78"/>
      <c r="E35" s="78"/>
      <c r="F35" s="78"/>
      <c r="G35" s="78"/>
      <c r="H35" s="78"/>
      <c r="I35" s="78"/>
      <c r="J35" s="26"/>
      <c r="K35" s="27"/>
      <c r="M35" s="17" t="s">
        <v>25</v>
      </c>
      <c r="N35" s="22">
        <v>2</v>
      </c>
      <c r="O35" s="224" t="s">
        <v>110</v>
      </c>
      <c r="P35" s="225"/>
      <c r="Q35" s="225"/>
      <c r="R35" s="225"/>
      <c r="S35" s="225"/>
      <c r="T35" s="225"/>
      <c r="U35" s="226"/>
      <c r="V35" s="250"/>
      <c r="W35" s="251"/>
    </row>
    <row r="36" spans="1:24" s="24" customFormat="1" ht="39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M36" s="17" t="s">
        <v>25</v>
      </c>
      <c r="N36" s="17">
        <v>2</v>
      </c>
      <c r="O36" s="222" t="s">
        <v>133</v>
      </c>
      <c r="P36" s="222"/>
      <c r="Q36" s="222"/>
      <c r="R36" s="222"/>
      <c r="S36" s="222"/>
      <c r="T36" s="222"/>
      <c r="U36" s="222"/>
      <c r="V36" s="250"/>
      <c r="W36" s="251"/>
      <c r="X36" s="8"/>
    </row>
    <row r="37" spans="1:24" ht="24.75" customHeigh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6"/>
      <c r="K37" s="76"/>
      <c r="M37" s="17" t="s">
        <v>40</v>
      </c>
      <c r="N37" s="14">
        <v>3</v>
      </c>
      <c r="O37" s="222" t="s">
        <v>123</v>
      </c>
      <c r="P37" s="222"/>
      <c r="Q37" s="222"/>
      <c r="R37" s="222"/>
      <c r="S37" s="222"/>
      <c r="T37" s="222"/>
      <c r="U37" s="222"/>
      <c r="V37" s="250"/>
      <c r="W37" s="251"/>
    </row>
    <row r="39" spans="1:24" x14ac:dyDescent="0.2">
      <c r="V39" s="24"/>
      <c r="W39" s="24"/>
    </row>
  </sheetData>
  <mergeCells count="55">
    <mergeCell ref="V5:W13"/>
    <mergeCell ref="A19:I21"/>
    <mergeCell ref="M1:U1"/>
    <mergeCell ref="O3:U3"/>
    <mergeCell ref="O25:U25"/>
    <mergeCell ref="O22:U22"/>
    <mergeCell ref="O9:U9"/>
    <mergeCell ref="O10:U10"/>
    <mergeCell ref="V20:W37"/>
    <mergeCell ref="O16:U16"/>
    <mergeCell ref="O32:U32"/>
    <mergeCell ref="O33:U33"/>
    <mergeCell ref="O24:U24"/>
    <mergeCell ref="O29:U29"/>
    <mergeCell ref="O18:U18"/>
    <mergeCell ref="O8:U8"/>
    <mergeCell ref="O5:U5"/>
    <mergeCell ref="O23:U23"/>
    <mergeCell ref="C18:I18"/>
    <mergeCell ref="O4:U4"/>
    <mergeCell ref="O6:U6"/>
    <mergeCell ref="O7:U7"/>
    <mergeCell ref="O17:U17"/>
    <mergeCell ref="A14:I15"/>
    <mergeCell ref="O19:U19"/>
    <mergeCell ref="O20:U20"/>
    <mergeCell ref="O21:U21"/>
    <mergeCell ref="A31:I31"/>
    <mergeCell ref="A17:I17"/>
    <mergeCell ref="A1:I1"/>
    <mergeCell ref="C4:I4"/>
    <mergeCell ref="A12:I12"/>
    <mergeCell ref="C13:I13"/>
    <mergeCell ref="C8:I8"/>
    <mergeCell ref="A5:I5"/>
    <mergeCell ref="A7:I7"/>
    <mergeCell ref="A9:I10"/>
    <mergeCell ref="C24:I25"/>
    <mergeCell ref="A25:B25"/>
    <mergeCell ref="C29:I30"/>
    <mergeCell ref="A30:B30"/>
    <mergeCell ref="A26:I26"/>
    <mergeCell ref="C3:I3"/>
    <mergeCell ref="O36:U36"/>
    <mergeCell ref="O37:U37"/>
    <mergeCell ref="O11:U11"/>
    <mergeCell ref="O12:U12"/>
    <mergeCell ref="O13:U13"/>
    <mergeCell ref="O26:U26"/>
    <mergeCell ref="O28:U28"/>
    <mergeCell ref="O27:U27"/>
    <mergeCell ref="O35:U35"/>
    <mergeCell ref="O34:U34"/>
    <mergeCell ref="O30:U30"/>
    <mergeCell ref="O31:U31"/>
  </mergeCells>
  <dataValidations count="1">
    <dataValidation showInputMessage="1" showErrorMessage="1" sqref="B18" xr:uid="{00000000-0002-0000-0400-000000000000}"/>
  </dataValidations>
  <pageMargins left="0.2" right="0.2" top="0.25" bottom="0.25" header="0.3" footer="0.3"/>
  <pageSetup scale="54" fitToHeight="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400-000001000000}">
          <x14:formula1>
            <xm:f>'Automation Weight Options'!#REF!</xm:f>
          </x14:formula1>
          <xm:sqref>N6</xm:sqref>
        </x14:dataValidation>
        <x14:dataValidation type="list" showInputMessage="1" showErrorMessage="1" xr:uid="{00000000-0002-0000-0400-000002000000}">
          <x14:formula1>
            <xm:f>'Automation Weight Options'!#REF!</xm:f>
          </x14:formula1>
          <xm:sqref>N32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499984740745262"/>
    <pageSetUpPr fitToPage="1"/>
  </sheetPr>
  <dimension ref="A1:L70"/>
  <sheetViews>
    <sheetView zoomScale="125" zoomScaleNormal="125" zoomScaleSheetLayoutView="115" workbookViewId="0"/>
  </sheetViews>
  <sheetFormatPr defaultColWidth="8.85546875" defaultRowHeight="15" x14ac:dyDescent="0.25"/>
  <cols>
    <col min="1" max="1" width="6" style="61" customWidth="1"/>
    <col min="2" max="2" width="6" style="33" customWidth="1"/>
    <col min="3" max="3" width="6" style="34" customWidth="1"/>
    <col min="4" max="4" width="11" style="33" hidden="1" customWidth="1"/>
    <col min="5" max="5" width="5.140625" style="33" customWidth="1"/>
    <col min="6" max="6" width="2.28515625" style="33" hidden="1" customWidth="1"/>
    <col min="7" max="8" width="8.85546875" style="33"/>
    <col min="9" max="9" width="6.140625" style="33" customWidth="1"/>
    <col min="10" max="10" width="12.28515625" style="33" customWidth="1"/>
    <col min="11" max="11" width="19.42578125" style="33" customWidth="1"/>
    <col min="12" max="12" width="28" style="35" customWidth="1"/>
    <col min="13" max="16384" width="8.85546875" style="33"/>
  </cols>
  <sheetData>
    <row r="1" spans="1:12" ht="7.15" customHeight="1" x14ac:dyDescent="0.25"/>
    <row r="2" spans="1:12" ht="26.25" customHeight="1" x14ac:dyDescent="0.45">
      <c r="A2" s="293" t="s">
        <v>144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5.75" customHeight="1" x14ac:dyDescent="0.25">
      <c r="A3" s="252" t="s">
        <v>47</v>
      </c>
      <c r="B3" s="253"/>
      <c r="C3" s="253"/>
      <c r="D3" s="253"/>
      <c r="E3" s="254"/>
      <c r="F3" s="294"/>
      <c r="G3" s="294"/>
      <c r="H3" s="294"/>
      <c r="I3" s="295" t="s">
        <v>1</v>
      </c>
      <c r="J3" s="295"/>
      <c r="K3" s="294"/>
      <c r="L3" s="294"/>
    </row>
    <row r="4" spans="1:12" ht="15.75" customHeight="1" x14ac:dyDescent="0.25">
      <c r="A4" s="252" t="s">
        <v>72</v>
      </c>
      <c r="B4" s="253"/>
      <c r="C4" s="253"/>
      <c r="D4" s="253"/>
      <c r="E4" s="253"/>
      <c r="F4" s="254"/>
      <c r="G4" s="296"/>
      <c r="H4" s="296"/>
      <c r="I4" s="296"/>
      <c r="J4" s="296"/>
      <c r="K4" s="296"/>
      <c r="L4" s="296"/>
    </row>
    <row r="5" spans="1:12" ht="15.75" customHeight="1" x14ac:dyDescent="0.25">
      <c r="A5" s="297"/>
      <c r="B5" s="298"/>
      <c r="C5" s="298"/>
      <c r="D5" s="298"/>
      <c r="E5" s="298"/>
      <c r="F5" s="299"/>
      <c r="G5" s="296"/>
      <c r="H5" s="296"/>
      <c r="I5" s="296"/>
      <c r="J5" s="296"/>
      <c r="K5" s="296"/>
      <c r="L5" s="296"/>
    </row>
    <row r="6" spans="1:12" ht="15.75" customHeight="1" x14ac:dyDescent="0.25">
      <c r="A6" s="252" t="s">
        <v>4</v>
      </c>
      <c r="B6" s="253"/>
      <c r="C6" s="253"/>
      <c r="D6" s="253"/>
      <c r="E6" s="254"/>
      <c r="F6" s="300"/>
      <c r="G6" s="300"/>
      <c r="H6" s="300"/>
      <c r="I6" s="300"/>
      <c r="J6" s="300"/>
      <c r="K6" s="295" t="s">
        <v>55</v>
      </c>
      <c r="L6" s="295"/>
    </row>
    <row r="7" spans="1:12" ht="15.75" customHeight="1" x14ac:dyDescent="0.25">
      <c r="A7" s="301" t="s">
        <v>16</v>
      </c>
      <c r="B7" s="302"/>
      <c r="C7" s="302"/>
      <c r="D7" s="302"/>
      <c r="E7" s="302"/>
      <c r="F7" s="303"/>
      <c r="G7" s="36" t="str">
        <f>'Pre-Evaluation Questionnaire'!C5</f>
        <v>Final</v>
      </c>
      <c r="H7" s="304"/>
      <c r="I7" s="304"/>
      <c r="J7" s="304"/>
      <c r="K7" s="304"/>
      <c r="L7" s="304"/>
    </row>
    <row r="8" spans="1:12" s="40" customFormat="1" ht="12.75" x14ac:dyDescent="0.2">
      <c r="A8" s="37" t="s">
        <v>74</v>
      </c>
      <c r="B8" s="37" t="s">
        <v>12</v>
      </c>
      <c r="C8" s="38" t="s">
        <v>13</v>
      </c>
      <c r="D8" s="39"/>
      <c r="E8" s="290" t="s">
        <v>52</v>
      </c>
      <c r="F8" s="291"/>
      <c r="G8" s="291"/>
      <c r="H8" s="291"/>
      <c r="I8" s="291"/>
      <c r="J8" s="291"/>
      <c r="K8" s="292"/>
      <c r="L8" s="38" t="s">
        <v>35</v>
      </c>
    </row>
    <row r="9" spans="1:12" s="40" customFormat="1" ht="12.75" x14ac:dyDescent="0.2">
      <c r="A9" s="62"/>
      <c r="B9" s="87">
        <f>SUM(B10:B11)</f>
        <v>6</v>
      </c>
      <c r="C9" s="42">
        <f>SUM(C10:C11)</f>
        <v>0</v>
      </c>
      <c r="D9" s="41" t="s">
        <v>44</v>
      </c>
      <c r="E9" s="289" t="s">
        <v>5</v>
      </c>
      <c r="F9" s="289"/>
      <c r="G9" s="289"/>
      <c r="H9" s="289"/>
      <c r="I9" s="289"/>
      <c r="J9" s="289"/>
      <c r="K9" s="289"/>
      <c r="L9" s="43"/>
    </row>
    <row r="10" spans="1:12" ht="26.85" customHeight="1" x14ac:dyDescent="0.25">
      <c r="A10" s="47">
        <v>1</v>
      </c>
      <c r="B10" s="44">
        <f>VLOOKUP('Pre-Evaluation Questionnaire'!$C$13,'Automation Weight Options'!F:G,2,FALSE)</f>
        <v>4</v>
      </c>
      <c r="C10" s="45">
        <f>IF(ISERR($D10/100*$B10),0,($D10/100*$B10))</f>
        <v>0</v>
      </c>
      <c r="D10" s="46" t="str">
        <f>IFERROR(IF(ISBLANK(#REF!),"",VLOOKUP(#REF!,'AutomationCriteria Menu Options'!V:W,2,FALSE)),"")</f>
        <v/>
      </c>
      <c r="E10" s="281" t="str">
        <f>'Contractor Evaluation'!E10:K10</f>
        <v>Did the project/construction commence by the contractually obligated date or Region agreed/revised start date?</v>
      </c>
      <c r="F10" s="282"/>
      <c r="G10" s="282"/>
      <c r="H10" s="282"/>
      <c r="I10" s="282"/>
      <c r="J10" s="282"/>
      <c r="K10" s="283"/>
      <c r="L10" s="95" t="s">
        <v>99</v>
      </c>
    </row>
    <row r="11" spans="1:12" ht="40.5" customHeight="1" x14ac:dyDescent="0.25">
      <c r="A11" s="47">
        <v>2</v>
      </c>
      <c r="B11" s="47">
        <v>2</v>
      </c>
      <c r="C11" s="45">
        <f>IF(ISERR($D11/100*$B11),0,($D11/100*$B11))</f>
        <v>0</v>
      </c>
      <c r="D11" s="46" t="str">
        <f>IFERROR(IF(ISBLANK(#REF!),"",VLOOKUP(#REF!,'AutomationCriteria Menu Options'!J:K,2,FALSE)),"")</f>
        <v/>
      </c>
      <c r="E11" s="281" t="str">
        <f>'Contractor Evaluation'!E11:K11</f>
        <v>Was an acceptable baseline schedule (inclusive of key tasks, activities, subs, and schedule of values/cash flow projections when requested, etc.) provided at the pre-construction meeting or within the agreed-upon timeframe?</v>
      </c>
      <c r="F11" s="282"/>
      <c r="G11" s="282"/>
      <c r="H11" s="282"/>
      <c r="I11" s="282"/>
      <c r="J11" s="282"/>
      <c r="K11" s="283"/>
      <c r="L11" s="95" t="s">
        <v>100</v>
      </c>
    </row>
    <row r="12" spans="1:12" s="40" customFormat="1" ht="12.75" x14ac:dyDescent="0.2">
      <c r="A12" s="63"/>
      <c r="B12" s="87">
        <f>SUM(B13:B16)</f>
        <v>14</v>
      </c>
      <c r="C12" s="42">
        <f>SUM(C13:C16)</f>
        <v>0</v>
      </c>
      <c r="D12" s="41"/>
      <c r="E12" s="289" t="s">
        <v>6</v>
      </c>
      <c r="F12" s="289"/>
      <c r="G12" s="289"/>
      <c r="H12" s="289"/>
      <c r="I12" s="289"/>
      <c r="J12" s="289"/>
      <c r="K12" s="289"/>
      <c r="L12" s="63"/>
    </row>
    <row r="13" spans="1:12" ht="39.75" customHeight="1" x14ac:dyDescent="0.25">
      <c r="A13" s="47">
        <v>3</v>
      </c>
      <c r="B13" s="47">
        <v>4</v>
      </c>
      <c r="C13" s="45">
        <f t="shared" ref="C13:C16" si="0">IF(ISERR($D13/100*$B13),0,($D13/100*$B13))</f>
        <v>0</v>
      </c>
      <c r="D13" s="46" t="str">
        <f>IFERROR(IF(ISBLANK(#REF!),"",VLOOKUP(#REF!,'AutomationCriteria Menu Options'!V:W,2,FALSE)),"")</f>
        <v/>
      </c>
      <c r="E13" s="288" t="str">
        <f>'Contractor Evaluation'!E13:K13</f>
        <v>Did the Contractor maintain comprehensive and realistic schedule updates and provide updates as required? (e.g. phasing work, time extension allowances, etc.)</v>
      </c>
      <c r="F13" s="288"/>
      <c r="G13" s="288"/>
      <c r="H13" s="288"/>
      <c r="I13" s="288"/>
      <c r="J13" s="288"/>
      <c r="K13" s="288"/>
      <c r="L13" s="95" t="s">
        <v>101</v>
      </c>
    </row>
    <row r="14" spans="1:12" ht="27.75" customHeight="1" x14ac:dyDescent="0.25">
      <c r="A14" s="47">
        <v>4</v>
      </c>
      <c r="B14" s="48">
        <v>4</v>
      </c>
      <c r="C14" s="45">
        <f>IF(ISERR($D14/100*$B14),0,($D14/100*$B14))</f>
        <v>0</v>
      </c>
      <c r="D14" s="46" t="str">
        <f>IFERROR(IF(ISBLANK(#REF!),"",VLOOKUP(#REF!,'AutomationCriteria Menu Options'!J:K,2,FALSE)),"")</f>
        <v/>
      </c>
      <c r="E14" s="288" t="str">
        <f>'Contractor Evaluation'!E14:K14</f>
        <v>Did the Contractor meet the project milestones by the contractually obligated date or any other agreed-upon dates?</v>
      </c>
      <c r="F14" s="288"/>
      <c r="G14" s="288"/>
      <c r="H14" s="288"/>
      <c r="I14" s="288"/>
      <c r="J14" s="288"/>
      <c r="K14" s="288"/>
      <c r="L14" s="95" t="s">
        <v>102</v>
      </c>
    </row>
    <row r="15" spans="1:12" ht="43.5" customHeight="1" x14ac:dyDescent="0.25">
      <c r="A15" s="47">
        <v>5</v>
      </c>
      <c r="B15" s="47">
        <v>3</v>
      </c>
      <c r="C15" s="45">
        <f t="shared" si="0"/>
        <v>0</v>
      </c>
      <c r="D15" s="46" t="str">
        <f>IFERROR(IF(ISBLANK(#REF!),"",VLOOKUP(#REF!,'AutomationCriteria Menu Options'!V:W,2,FALSE)),"")</f>
        <v/>
      </c>
      <c r="E15" s="288" t="str">
        <f>'Contractor Evaluation'!E15:K15</f>
        <v>Did the Contractor provide timely and adequate notification to Agency as-required, considering site requirements specific to facility types (e.g. Long-Term Care Facility/ Residential/ Commercial Properties)?</v>
      </c>
      <c r="F15" s="288"/>
      <c r="G15" s="288"/>
      <c r="H15" s="288"/>
      <c r="I15" s="288"/>
      <c r="J15" s="288"/>
      <c r="K15" s="288"/>
      <c r="L15" s="95" t="s">
        <v>101</v>
      </c>
    </row>
    <row r="16" spans="1:12" ht="39" customHeight="1" x14ac:dyDescent="0.25">
      <c r="A16" s="47">
        <v>6</v>
      </c>
      <c r="B16" s="44">
        <f>VLOOKUP('Pre-Evaluation Questionnaire'!$C$7,'Automation Weight Options'!B:C,2,FALSE)</f>
        <v>3</v>
      </c>
      <c r="C16" s="45">
        <f t="shared" si="0"/>
        <v>0</v>
      </c>
      <c r="D16" s="46" t="str">
        <f>IFERROR(IF(ISBLANK(#REF!),"",VLOOKUP(#REF!,'AutomationCriteria Menu Options'!V:W,2,FALSE)),"")</f>
        <v/>
      </c>
      <c r="E16" s="288" t="str">
        <f>'Contractor Evaluation'!E16:K16</f>
        <v>Did the Contractor submit the specified submittals on-time and in the proper formats (e.g. shop drawings, substitutions, test results, commissioning plan, etc.)?</v>
      </c>
      <c r="F16" s="288"/>
      <c r="G16" s="288"/>
      <c r="H16" s="288"/>
      <c r="I16" s="288"/>
      <c r="J16" s="288"/>
      <c r="K16" s="288"/>
      <c r="L16" s="95" t="s">
        <v>101</v>
      </c>
    </row>
    <row r="17" spans="1:12" s="40" customFormat="1" ht="12.75" x14ac:dyDescent="0.2">
      <c r="A17" s="63"/>
      <c r="B17" s="87">
        <f>SUM(B18:B27)</f>
        <v>26</v>
      </c>
      <c r="C17" s="42">
        <f>SUM(C18:C27)</f>
        <v>0</v>
      </c>
      <c r="D17" s="41"/>
      <c r="E17" s="289" t="s">
        <v>10</v>
      </c>
      <c r="F17" s="289"/>
      <c r="G17" s="289"/>
      <c r="H17" s="289"/>
      <c r="I17" s="289"/>
      <c r="J17" s="289"/>
      <c r="K17" s="289"/>
      <c r="L17" s="63"/>
    </row>
    <row r="18" spans="1:12" ht="22.5" customHeight="1" x14ac:dyDescent="0.25">
      <c r="A18" s="47">
        <v>7</v>
      </c>
      <c r="B18" s="47">
        <v>2</v>
      </c>
      <c r="C18" s="45">
        <f t="shared" ref="C18:C27" si="1">IF(ISERR($D18/100*$B18),0,($D18/100*$B18))</f>
        <v>0</v>
      </c>
      <c r="D18" s="46" t="str">
        <f>IFERROR(IF(ISBLANK(#REF!),"",VLOOKUP(#REF!,'AutomationCriteria Menu Options'!V:W,2,FALSE)),"")</f>
        <v/>
      </c>
      <c r="E18" s="288" t="str">
        <f>'Contractor Evaluation'!E18:K18</f>
        <v>Did the Contractor comply with all permit requirements and agreements?</v>
      </c>
      <c r="F18" s="288"/>
      <c r="G18" s="288"/>
      <c r="H18" s="288"/>
      <c r="I18" s="288"/>
      <c r="J18" s="288"/>
      <c r="K18" s="288"/>
      <c r="L18" s="95" t="s">
        <v>101</v>
      </c>
    </row>
    <row r="19" spans="1:12" ht="39.950000000000003" customHeight="1" x14ac:dyDescent="0.25">
      <c r="A19" s="47">
        <v>8</v>
      </c>
      <c r="B19" s="44">
        <f>VLOOKUP('Pre-Evaluation Questionnaire'!$C$16,'Automation Weight Options'!D:E,2,FALSE)</f>
        <v>2</v>
      </c>
      <c r="C19" s="45">
        <f t="shared" si="1"/>
        <v>0</v>
      </c>
      <c r="D19" s="46" t="str">
        <f>IFERROR(IF(ISBLANK(#REF!),"",VLOOKUP(#REF!,'AutomationCriteria Menu Options'!V:W,2,FALSE)),"")</f>
        <v/>
      </c>
      <c r="E19" s="288" t="str">
        <f>'Contractor Evaluation'!E19:K19</f>
        <v>Did the Contractor install and maintain all environmental measures as per Contract and Permit requirements and mitigate all identified environmental site issues in a timely manner? (e.g. infection control)</v>
      </c>
      <c r="F19" s="288"/>
      <c r="G19" s="288"/>
      <c r="H19" s="288"/>
      <c r="I19" s="288"/>
      <c r="J19" s="288"/>
      <c r="K19" s="288"/>
      <c r="L19" s="95" t="s">
        <v>101</v>
      </c>
    </row>
    <row r="20" spans="1:12" ht="29.25" customHeight="1" x14ac:dyDescent="0.25">
      <c r="A20" s="47">
        <v>9</v>
      </c>
      <c r="B20" s="47">
        <v>2</v>
      </c>
      <c r="C20" s="45">
        <f t="shared" si="1"/>
        <v>0</v>
      </c>
      <c r="D20" s="46" t="str">
        <f>IFERROR(IF(ISBLANK(#REF!),"",VLOOKUP(#REF!,'AutomationCriteria Menu Options'!J:K,2,FALSE)),"")</f>
        <v/>
      </c>
      <c r="E20" s="288" t="str">
        <f>'Contractor Evaluation'!E20:K20</f>
        <v>Did the Contractor cause any damage to existing facilities, properties (City, Region or private), sites, etc.?</v>
      </c>
      <c r="F20" s="288"/>
      <c r="G20" s="288"/>
      <c r="H20" s="288"/>
      <c r="I20" s="288"/>
      <c r="J20" s="288"/>
      <c r="K20" s="288"/>
      <c r="L20" s="95" t="s">
        <v>103</v>
      </c>
    </row>
    <row r="21" spans="1:12" ht="26.25" customHeight="1" x14ac:dyDescent="0.25">
      <c r="A21" s="47">
        <v>10</v>
      </c>
      <c r="B21" s="47">
        <v>2</v>
      </c>
      <c r="C21" s="45">
        <f t="shared" si="1"/>
        <v>0</v>
      </c>
      <c r="D21" s="46" t="str">
        <f>IFERROR(IF(ISBLANK(#REF!),"",VLOOKUP(#REF!,'AutomationCriteria Menu Options'!V:W,2,FALSE)),"")</f>
        <v/>
      </c>
      <c r="E21" s="288" t="str">
        <f>'Contractor Evaluation'!E21:K21</f>
        <v>Did the Contractor comply with the allowable working hours as specified in the Contract or as approved by the Agency?</v>
      </c>
      <c r="F21" s="288"/>
      <c r="G21" s="288"/>
      <c r="H21" s="288"/>
      <c r="I21" s="288"/>
      <c r="J21" s="288"/>
      <c r="K21" s="288"/>
      <c r="L21" s="95" t="s">
        <v>101</v>
      </c>
    </row>
    <row r="22" spans="1:12" ht="29.25" customHeight="1" x14ac:dyDescent="0.25">
      <c r="A22" s="47">
        <v>11</v>
      </c>
      <c r="B22" s="47">
        <v>3</v>
      </c>
      <c r="C22" s="45">
        <f>IF(ISERR($D22/100*$B22),0,($D22/100*$B22))</f>
        <v>0</v>
      </c>
      <c r="D22" s="46" t="str">
        <f>IFERROR(IF(ISBLANK(#REF!),"",VLOOKUP(#REF!,'AutomationCriteria Menu Options'!V:W,2,FALSE)),"")</f>
        <v/>
      </c>
      <c r="E22" s="288" t="str">
        <f>'Contractor Evaluation'!E22:K22</f>
        <v>Was the equipment utilized by the Contractor for the completion of the work as specified within the contract/agreed-upon by Agency?</v>
      </c>
      <c r="F22" s="288"/>
      <c r="G22" s="288"/>
      <c r="H22" s="288"/>
      <c r="I22" s="288"/>
      <c r="J22" s="288"/>
      <c r="K22" s="288"/>
      <c r="L22" s="95" t="s">
        <v>101</v>
      </c>
    </row>
    <row r="23" spans="1:12" ht="29.25" customHeight="1" x14ac:dyDescent="0.25">
      <c r="A23" s="47">
        <v>12</v>
      </c>
      <c r="B23" s="47">
        <v>3</v>
      </c>
      <c r="C23" s="45">
        <f t="shared" si="1"/>
        <v>0</v>
      </c>
      <c r="D23" s="46" t="str">
        <f>IFERROR(IF(ISBLANK(#REF!),"",VLOOKUP(#REF!,'AutomationCriteria Menu Options'!J:K,2,FALSE)),"")</f>
        <v/>
      </c>
      <c r="E23" s="288" t="str">
        <f>'Contractor Evaluation'!E23:K23</f>
        <v>Did the materials (including mock-ups and equipment to be installed) supplied by the Contractor meet the Contract specifications?</v>
      </c>
      <c r="F23" s="288"/>
      <c r="G23" s="288"/>
      <c r="H23" s="288"/>
      <c r="I23" s="288"/>
      <c r="J23" s="288"/>
      <c r="K23" s="288"/>
      <c r="L23" s="95" t="s">
        <v>104</v>
      </c>
    </row>
    <row r="24" spans="1:12" ht="28.15" customHeight="1" x14ac:dyDescent="0.25">
      <c r="A24" s="47">
        <v>13</v>
      </c>
      <c r="B24" s="47">
        <v>3</v>
      </c>
      <c r="C24" s="45">
        <f>IF(ISERR($D24/100*$B24),0,($D24/100*$B24))</f>
        <v>0</v>
      </c>
      <c r="D24" s="46" t="str">
        <f>IFERROR(IF(ISBLANK(#REF!),"",VLOOKUP(#REF!,'AutomationCriteria Menu Options'!V:W,2,FALSE)),"")</f>
        <v/>
      </c>
      <c r="E24" s="288" t="str">
        <f>'Contractor Evaluation'!E24:K24</f>
        <v>Did the Contractor stage the work in an appropriate manner to achieve the Contract requirements?</v>
      </c>
      <c r="F24" s="288"/>
      <c r="G24" s="288"/>
      <c r="H24" s="288"/>
      <c r="I24" s="288"/>
      <c r="J24" s="288"/>
      <c r="K24" s="288"/>
      <c r="L24" s="95" t="s">
        <v>101</v>
      </c>
    </row>
    <row r="25" spans="1:12" ht="28.15" customHeight="1" x14ac:dyDescent="0.25">
      <c r="A25" s="47">
        <v>14</v>
      </c>
      <c r="B25" s="47">
        <v>3</v>
      </c>
      <c r="C25" s="45">
        <f t="shared" si="1"/>
        <v>0</v>
      </c>
      <c r="D25" s="46" t="str">
        <f>IFERROR(IF(ISBLANK(#REF!),"",VLOOKUP(#REF!,'AutomationCriteria Menu Options'!V:W,2,FALSE)),"")</f>
        <v/>
      </c>
      <c r="E25" s="288" t="str">
        <f>'Contractor Evaluation'!E25:K25</f>
        <v xml:space="preserve">Did the Contractor supply appropriate staff for the required work and/or did the staff have the appropriate skills, training and licenses required? </v>
      </c>
      <c r="F25" s="288"/>
      <c r="G25" s="288"/>
      <c r="H25" s="288"/>
      <c r="I25" s="288"/>
      <c r="J25" s="288"/>
      <c r="K25" s="288"/>
      <c r="L25" s="95" t="s">
        <v>101</v>
      </c>
    </row>
    <row r="26" spans="1:12" ht="26.85" customHeight="1" x14ac:dyDescent="0.25">
      <c r="A26" s="47">
        <v>15</v>
      </c>
      <c r="B26" s="44">
        <f>VLOOKUP('Pre-Evaluation Questionnaire'!$C$8,'Automation Weight Options'!B:C,2,FALSE)</f>
        <v>3</v>
      </c>
      <c r="C26" s="45">
        <f t="shared" si="1"/>
        <v>0</v>
      </c>
      <c r="D26" s="46" t="str">
        <f>IFERROR(IF(ISBLANK(#REF!),"",VLOOKUP(#REF!,'AutomationCriteria Menu Options'!V:W,2,FALSE)),"")</f>
        <v/>
      </c>
      <c r="E26" s="288" t="str">
        <f>'Contractor Evaluation'!E26:K26</f>
        <v>Did the Contractor resolve deficiencies identified during construction in a timely manner and to the satisfaction of the Agency?</v>
      </c>
      <c r="F26" s="288"/>
      <c r="G26" s="288"/>
      <c r="H26" s="288"/>
      <c r="I26" s="288"/>
      <c r="J26" s="288"/>
      <c r="K26" s="288"/>
      <c r="L26" s="95" t="s">
        <v>101</v>
      </c>
    </row>
    <row r="27" spans="1:12" ht="27.6" customHeight="1" x14ac:dyDescent="0.25">
      <c r="A27" s="47">
        <v>16</v>
      </c>
      <c r="B27" s="44">
        <f>VLOOKUP('Pre-Evaluation Questionnaire'!$C$9,'Automation Weight Options'!B:D,2,FALSE)</f>
        <v>3</v>
      </c>
      <c r="C27" s="45">
        <f t="shared" si="1"/>
        <v>0</v>
      </c>
      <c r="D27" s="46" t="str">
        <f>IFERROR(IF(ISBLANK(#REF!),"",VLOOKUP(#REF!,'AutomationCriteria Menu Options'!V:W,2,FALSE)),"")</f>
        <v/>
      </c>
      <c r="E27" s="288" t="str">
        <f>'Contractor Evaluation'!E27:K27</f>
        <v>Did the Contractor pass the minimum testing requirements (e.g. pressure testing, leakage test, FAT, SAT, Compaction, Material Testing, etc.)?</v>
      </c>
      <c r="F27" s="288"/>
      <c r="G27" s="288"/>
      <c r="H27" s="288"/>
      <c r="I27" s="288"/>
      <c r="J27" s="288"/>
      <c r="K27" s="288"/>
      <c r="L27" s="95" t="s">
        <v>101</v>
      </c>
    </row>
    <row r="28" spans="1:12" s="40" customFormat="1" ht="12.75" x14ac:dyDescent="0.2">
      <c r="A28" s="63"/>
      <c r="B28" s="87">
        <f>SUM(B29:B36)</f>
        <v>12</v>
      </c>
      <c r="C28" s="42">
        <f>SUM(C29:C39)</f>
        <v>0</v>
      </c>
      <c r="D28" s="41"/>
      <c r="E28" s="289" t="s">
        <v>11</v>
      </c>
      <c r="F28" s="289"/>
      <c r="G28" s="289"/>
      <c r="H28" s="289"/>
      <c r="I28" s="289"/>
      <c r="J28" s="289"/>
      <c r="K28" s="289"/>
      <c r="L28" s="86"/>
    </row>
    <row r="29" spans="1:12" ht="35.25" customHeight="1" x14ac:dyDescent="0.25">
      <c r="A29" s="47">
        <v>17</v>
      </c>
      <c r="B29" s="47">
        <v>2</v>
      </c>
      <c r="C29" s="45">
        <f t="shared" ref="C29:C40" si="2">IF(ISERR($D29/100*$B29),0,($D29/100*$B29))</f>
        <v>0</v>
      </c>
      <c r="D29" s="46" t="str">
        <f>IFERROR(IF(ISBLANK(#REF!),"",VLOOKUP(#REF!,'AutomationCriteria Menu Options'!V:W,2,FALSE)),"")</f>
        <v/>
      </c>
      <c r="E29" s="288" t="str">
        <f>'Contractor Evaluation'!E29:K29</f>
        <v>Did the Contractor keep the site (including emergency access routes and control public access) reasonably clean/clear, safe and organized throughout the duration of the project?</v>
      </c>
      <c r="F29" s="288"/>
      <c r="G29" s="288"/>
      <c r="H29" s="288"/>
      <c r="I29" s="288"/>
      <c r="J29" s="288"/>
      <c r="K29" s="288"/>
      <c r="L29" s="95" t="s">
        <v>101</v>
      </c>
    </row>
    <row r="30" spans="1:12" ht="30" customHeight="1" x14ac:dyDescent="0.25">
      <c r="A30" s="47">
        <v>18</v>
      </c>
      <c r="B30" s="47">
        <v>1</v>
      </c>
      <c r="C30" s="45">
        <f t="shared" si="2"/>
        <v>0</v>
      </c>
      <c r="D30" s="46" t="str">
        <f>IFERROR(IF(ISBLANK(#REF!),"",VLOOKUP(#REF!,'AutomationCriteria Menu Options'!V:W,2,FALSE)),"")</f>
        <v/>
      </c>
      <c r="E30" s="288" t="str">
        <f>'Contractor Evaluation'!E30:K30</f>
        <v>Did the Contractor submit an acceptable Safety Plan in a timely manner prior to commencement and keep a copy on-site for the Contract duration?</v>
      </c>
      <c r="F30" s="288"/>
      <c r="G30" s="288"/>
      <c r="H30" s="288"/>
      <c r="I30" s="288"/>
      <c r="J30" s="288"/>
      <c r="K30" s="288"/>
      <c r="L30" s="95" t="s">
        <v>100</v>
      </c>
    </row>
    <row r="31" spans="1:12" ht="53.25" customHeight="1" x14ac:dyDescent="0.25">
      <c r="A31" s="47">
        <v>19</v>
      </c>
      <c r="B31" s="47">
        <v>1</v>
      </c>
      <c r="C31" s="45">
        <f t="shared" si="2"/>
        <v>0</v>
      </c>
      <c r="D31" s="46" t="str">
        <f>IFERROR(IF(ISBLANK(#REF!),"",VLOOKUP(#REF!,'AutomationCriteria Menu Options'!J:K,2,FALSE)),"")</f>
        <v/>
      </c>
      <c r="E31" s="288" t="str">
        <f>'Contractor Evaluation'!E31:K31</f>
        <v>Did the Contractor keep required notices in an accessible location on site: OH&amp;SA, Construction Regs, Nearest MOL office, First Aid Regs, WSIB Poster (Form 82), H&amp;S Policy, MSDS, Emergency Procedures, and NOP and Form 1000 for each sub-contractor, etc.?</v>
      </c>
      <c r="F31" s="288"/>
      <c r="G31" s="288"/>
      <c r="H31" s="288"/>
      <c r="I31" s="288"/>
      <c r="J31" s="288"/>
      <c r="K31" s="288"/>
      <c r="L31" s="95" t="s">
        <v>99</v>
      </c>
    </row>
    <row r="32" spans="1:12" ht="40.5" customHeight="1" x14ac:dyDescent="0.25">
      <c r="A32" s="47">
        <v>20</v>
      </c>
      <c r="B32" s="47">
        <v>1</v>
      </c>
      <c r="C32" s="45">
        <f t="shared" si="2"/>
        <v>0</v>
      </c>
      <c r="D32" s="46" t="str">
        <f>IFERROR(IF(ISBLANK(#REF!),"",VLOOKUP(#REF!,'AutomationCriteria Menu Options'!V:W,2,FALSE)),"")</f>
        <v/>
      </c>
      <c r="E32" s="288" t="str">
        <f>'Contractor Evaluation'!E32:K32</f>
        <v xml:space="preserve">Did the Contractor obtain up-to-date locates for all utilities and were they kept up-to-date throughout project duration, while adhering to all locate conditions? </v>
      </c>
      <c r="F32" s="288"/>
      <c r="G32" s="288"/>
      <c r="H32" s="288"/>
      <c r="I32" s="288"/>
      <c r="J32" s="288"/>
      <c r="K32" s="288"/>
      <c r="L32" s="95" t="s">
        <v>101</v>
      </c>
    </row>
    <row r="33" spans="1:12" ht="18" customHeight="1" x14ac:dyDescent="0.25">
      <c r="A33" s="47">
        <v>21</v>
      </c>
      <c r="B33" s="47">
        <v>1</v>
      </c>
      <c r="C33" s="45">
        <f t="shared" si="2"/>
        <v>0</v>
      </c>
      <c r="D33" s="46" t="str">
        <f>IFERROR(IF(ISBLANK(#REF!),"",VLOOKUP(#REF!,'AutomationCriteria Menu Options'!V:W,2,FALSE)),"")</f>
        <v/>
      </c>
      <c r="E33" s="288" t="str">
        <f>'Contractor Evaluation'!E33:K33</f>
        <v>Did all Contractor and sub-contractor staff wear the required PPE on site?</v>
      </c>
      <c r="F33" s="288"/>
      <c r="G33" s="288"/>
      <c r="H33" s="288"/>
      <c r="I33" s="288"/>
      <c r="J33" s="288"/>
      <c r="K33" s="288"/>
      <c r="L33" s="95" t="s">
        <v>101</v>
      </c>
    </row>
    <row r="34" spans="1:12" ht="19.5" customHeight="1" x14ac:dyDescent="0.25">
      <c r="A34" s="47">
        <v>22</v>
      </c>
      <c r="B34" s="44">
        <f>VLOOKUP('Pre-Evaluation Questionnaire'!$C$14,'Automation Weight Options'!D:E,2,FALSE)</f>
        <v>2</v>
      </c>
      <c r="C34" s="45">
        <f t="shared" si="2"/>
        <v>0</v>
      </c>
      <c r="D34" s="46" t="str">
        <f>IFERROR(IF(ISBLANK(#REF!),"",VLOOKUP(#REF!,'AutomationCriteria Menu Options'!V:W,2,FALSE)),"")</f>
        <v/>
      </c>
      <c r="E34" s="288" t="str">
        <f>'Contractor Evaluation'!E34:K34</f>
        <v>Did the Contractor take immediate Action to rectify safety issues?</v>
      </c>
      <c r="F34" s="288"/>
      <c r="G34" s="288"/>
      <c r="H34" s="288"/>
      <c r="I34" s="288"/>
      <c r="J34" s="288"/>
      <c r="K34" s="288"/>
      <c r="L34" s="95" t="s">
        <v>101</v>
      </c>
    </row>
    <row r="35" spans="1:12" ht="39" customHeight="1" x14ac:dyDescent="0.25">
      <c r="A35" s="47">
        <v>23</v>
      </c>
      <c r="B35" s="44">
        <f>VLOOKUP('Pre-Evaluation Questionnaire'!$C$10,'Automation Weight Options'!D:E,2,FALSE)</f>
        <v>2</v>
      </c>
      <c r="C35" s="45">
        <f t="shared" si="2"/>
        <v>0</v>
      </c>
      <c r="D35" s="46" t="str">
        <f>IFERROR(IF(ISBLANK(#REF!),"",VLOOKUP(#REF!,'AutomationCriteria Menu Options'!V:W,2,FALSE)),"")</f>
        <v/>
      </c>
      <c r="E35" s="288" t="str">
        <f>'Contractor Evaluation'!E35:K35</f>
        <v>As required, did the Contractor deal with incidents/accidents to the General Public and report to the Region and other Authorities Having Jurisdiction in a timely manner?</v>
      </c>
      <c r="F35" s="288"/>
      <c r="G35" s="288"/>
      <c r="H35" s="288"/>
      <c r="I35" s="288"/>
      <c r="J35" s="288"/>
      <c r="K35" s="288"/>
      <c r="L35" s="95" t="s">
        <v>99</v>
      </c>
    </row>
    <row r="36" spans="1:12" ht="25.5" customHeight="1" x14ac:dyDescent="0.25">
      <c r="A36" s="47">
        <v>24</v>
      </c>
      <c r="B36" s="44">
        <f>VLOOKUP('Pre-Evaluation Questionnaire'!$C$15,'Automation Weight Options'!D:E,2,FALSE)</f>
        <v>2</v>
      </c>
      <c r="C36" s="45">
        <f t="shared" si="2"/>
        <v>0</v>
      </c>
      <c r="D36" s="46" t="str">
        <f>IFERROR(IF(ISBLANK(#REF!),"",VLOOKUP(#REF!,'AutomationCriteria Menu Options'!V:W,2,FALSE)),"")</f>
        <v/>
      </c>
      <c r="E36" s="288" t="str">
        <f>'Contractor Evaluation'!E36:K36</f>
        <v>Did the Contractor comply with any stop work orders issued by the Region, MOL, TSSA, other Agencies?</v>
      </c>
      <c r="F36" s="288"/>
      <c r="G36" s="288"/>
      <c r="H36" s="288"/>
      <c r="I36" s="288"/>
      <c r="J36" s="288"/>
      <c r="K36" s="288"/>
      <c r="L36" s="95" t="s">
        <v>99</v>
      </c>
    </row>
    <row r="37" spans="1:12" ht="12.75" customHeight="1" x14ac:dyDescent="0.25">
      <c r="A37" s="63"/>
      <c r="B37" s="87">
        <f>SUM(B38:B44)</f>
        <v>18</v>
      </c>
      <c r="C37" s="42">
        <f>SUM(C38:C44)</f>
        <v>0</v>
      </c>
      <c r="D37" s="46" t="str">
        <f>IFERROR(IF(ISBLANK(#REF!),"",VLOOKUP(#REF!,'AutomationCriteria Menu Options'!V:W,2,FALSE)),"")</f>
        <v/>
      </c>
      <c r="E37" s="284" t="s">
        <v>25</v>
      </c>
      <c r="F37" s="285"/>
      <c r="G37" s="285"/>
      <c r="H37" s="285"/>
      <c r="I37" s="285"/>
      <c r="J37" s="285"/>
      <c r="K37" s="286"/>
      <c r="L37" s="63"/>
    </row>
    <row r="38" spans="1:12" ht="21" customHeight="1" x14ac:dyDescent="0.25">
      <c r="A38" s="47">
        <v>25</v>
      </c>
      <c r="B38" s="44">
        <f>VLOOKUP('Pre-Evaluation Questionnaire'!$C$6,'Automation Weight Options'!B:C,2,FALSE)</f>
        <v>3</v>
      </c>
      <c r="C38" s="45">
        <f>IF(ISERR($D38/100*$B38),0,($D38/100*$B38))</f>
        <v>0</v>
      </c>
      <c r="D38" s="46" t="str">
        <f>IFERROR(IF(ISBLANK(#REF!),"",VLOOKUP(#REF!,'AutomationCriteria Menu Options'!V:W,2,FALSE)),"")</f>
        <v/>
      </c>
      <c r="E38" s="288" t="str">
        <f>'Contractor Evaluation'!E38:K38</f>
        <v>Did the Contractor submit unjustifiable change order requests?</v>
      </c>
      <c r="F38" s="288"/>
      <c r="G38" s="288"/>
      <c r="H38" s="288"/>
      <c r="I38" s="288"/>
      <c r="J38" s="288"/>
      <c r="K38" s="288"/>
      <c r="L38" s="95" t="s">
        <v>105</v>
      </c>
    </row>
    <row r="39" spans="1:12" ht="26.85" customHeight="1" x14ac:dyDescent="0.25">
      <c r="A39" s="47">
        <v>26</v>
      </c>
      <c r="B39" s="44">
        <v>3</v>
      </c>
      <c r="C39" s="45">
        <f t="shared" si="2"/>
        <v>0</v>
      </c>
      <c r="D39" s="46" t="str">
        <f>IFERROR(IF(ISBLANK(#REF!),"",VLOOKUP(#REF!,'AutomationCriteria Menu Options'!V:W,2,FALSE)),"")</f>
        <v/>
      </c>
      <c r="E39" s="288" t="str">
        <f>'Contractor Evaluation'!E39:K39</f>
        <v>Did the Contractor submit reasonable and competitive quotations for extra work (including change directives), in a timely manner?</v>
      </c>
      <c r="F39" s="288"/>
      <c r="G39" s="288"/>
      <c r="H39" s="288"/>
      <c r="I39" s="288"/>
      <c r="J39" s="288"/>
      <c r="K39" s="288"/>
      <c r="L39" s="95" t="s">
        <v>101</v>
      </c>
    </row>
    <row r="40" spans="1:12" s="40" customFormat="1" ht="26.25" customHeight="1" x14ac:dyDescent="0.2">
      <c r="A40" s="47">
        <v>27</v>
      </c>
      <c r="B40" s="44">
        <v>2</v>
      </c>
      <c r="C40" s="45">
        <f t="shared" si="2"/>
        <v>0</v>
      </c>
      <c r="D40" s="41"/>
      <c r="E40" s="288" t="str">
        <f>'Contractor Evaluation'!E40:K40</f>
        <v>Did the Contractor follow the contractual claims procedure (including the resolution of all claims) in a timely manner?</v>
      </c>
      <c r="F40" s="288"/>
      <c r="G40" s="288"/>
      <c r="H40" s="288"/>
      <c r="I40" s="288"/>
      <c r="J40" s="288"/>
      <c r="K40" s="288"/>
      <c r="L40" s="95" t="s">
        <v>101</v>
      </c>
    </row>
    <row r="41" spans="1:12" ht="26.25" customHeight="1" x14ac:dyDescent="0.25">
      <c r="A41" s="47">
        <v>28</v>
      </c>
      <c r="B41" s="44">
        <f>VLOOKUP('Pre-Evaluation Questionnaire'!$C$11,'Automation Weight Options'!D:E,2,FALSE)</f>
        <v>2</v>
      </c>
      <c r="C41" s="45">
        <f t="shared" ref="C41:C46" si="3">IF(ISERR($D41/100*$B41),0,($D41/100*$B41))</f>
        <v>0</v>
      </c>
      <c r="D41" s="46" t="str">
        <f>IFERROR(IF(ISBLANK(#REF!),"",VLOOKUP(#REF!,'AutomationCriteria Menu Options'!J:K,2,FALSE)),"")</f>
        <v/>
      </c>
      <c r="E41" s="288" t="str">
        <f>'Contractor Evaluation'!E41:K41</f>
        <v>Did the Contractor comply with any written notices by the Agency in a timely manner (e.g. site instructions, change directives, etc.)?</v>
      </c>
      <c r="F41" s="288"/>
      <c r="G41" s="288"/>
      <c r="H41" s="288"/>
      <c r="I41" s="288"/>
      <c r="J41" s="288"/>
      <c r="K41" s="288"/>
      <c r="L41" s="95" t="s">
        <v>101</v>
      </c>
    </row>
    <row r="42" spans="1:12" ht="38.25" customHeight="1" x14ac:dyDescent="0.25">
      <c r="A42" s="47">
        <v>29</v>
      </c>
      <c r="B42" s="90">
        <v>2</v>
      </c>
      <c r="C42" s="45">
        <f t="shared" si="3"/>
        <v>0</v>
      </c>
      <c r="D42" s="46" t="str">
        <f>IFERROR(IF(ISBLANK(#REF!),"",VLOOKUP(#REF!,'AutomationCriteria Menu Options'!V:W,2,FALSE)),"")</f>
        <v/>
      </c>
      <c r="E42" s="288" t="str">
        <f>'Contractor Evaluation'!E42:K42</f>
        <v>Did the Contractor submit payment requests (progress invoices) accurately which were inclusive of WSIB and Statutory declaration for each invoice submitted?</v>
      </c>
      <c r="F42" s="288"/>
      <c r="G42" s="288"/>
      <c r="H42" s="288"/>
      <c r="I42" s="288"/>
      <c r="J42" s="288"/>
      <c r="K42" s="288"/>
      <c r="L42" s="95" t="s">
        <v>101</v>
      </c>
    </row>
    <row r="43" spans="1:12" ht="27.75" customHeight="1" x14ac:dyDescent="0.25">
      <c r="A43" s="47">
        <v>30</v>
      </c>
      <c r="B43" s="90">
        <v>3</v>
      </c>
      <c r="C43" s="45">
        <f t="shared" si="3"/>
        <v>0</v>
      </c>
      <c r="D43" s="46" t="str">
        <f>IFERROR(IF(ISBLANK(#REF!),"",VLOOKUP(#REF!,'AutomationCriteria Menu Options'!V:W,2,FALSE)),"")</f>
        <v/>
      </c>
      <c r="E43" s="288" t="str">
        <f>'Contractor Evaluation'!E43:K43</f>
        <v>Did the Contractor have the appropriate and qualified authority on site to make decisions and provide continuous on-site supervision to workers?</v>
      </c>
      <c r="F43" s="288"/>
      <c r="G43" s="288"/>
      <c r="H43" s="288"/>
      <c r="I43" s="288"/>
      <c r="J43" s="288"/>
      <c r="K43" s="288"/>
      <c r="L43" s="95" t="s">
        <v>101</v>
      </c>
    </row>
    <row r="44" spans="1:12" ht="41.25" customHeight="1" x14ac:dyDescent="0.25">
      <c r="A44" s="47">
        <v>31</v>
      </c>
      <c r="B44" s="47">
        <v>3</v>
      </c>
      <c r="C44" s="45">
        <f t="shared" si="3"/>
        <v>0</v>
      </c>
      <c r="D44" s="46" t="str">
        <f>IFERROR(IF(ISBLANK(#REF!),"",VLOOKUP(#REF!,'AutomationCriteria Menu Options'!V:W,2,FALSE)),"")</f>
        <v/>
      </c>
      <c r="E44" s="288" t="str">
        <f>'Contractor Evaluation'!E44:K44</f>
        <v>Did the Contractor effectively coordinate with Sub-Contractors, Suppliers, other Contractors, and Consultants as applicable and in a timely manner?  (e.g. regular interference, drawings, performance concerns, etc.)</v>
      </c>
      <c r="F44" s="288"/>
      <c r="G44" s="288"/>
      <c r="H44" s="288"/>
      <c r="I44" s="288"/>
      <c r="J44" s="288"/>
      <c r="K44" s="288"/>
      <c r="L44" s="95" t="s">
        <v>101</v>
      </c>
    </row>
    <row r="45" spans="1:12" ht="14.25" customHeight="1" x14ac:dyDescent="0.25">
      <c r="A45" s="63"/>
      <c r="B45" s="87">
        <f>SUM(B46:B47)</f>
        <v>6</v>
      </c>
      <c r="C45" s="42">
        <f>SUM(C46:C52)</f>
        <v>0</v>
      </c>
      <c r="D45" s="46" t="str">
        <f>IFERROR(IF(ISBLANK(#REF!),"",VLOOKUP(#REF!,'AutomationCriteria Menu Options'!V:W,2,FALSE)),"")</f>
        <v/>
      </c>
      <c r="E45" s="284" t="s">
        <v>26</v>
      </c>
      <c r="F45" s="285"/>
      <c r="G45" s="285"/>
      <c r="H45" s="285"/>
      <c r="I45" s="285"/>
      <c r="J45" s="285"/>
      <c r="K45" s="286"/>
      <c r="L45" s="63"/>
    </row>
    <row r="46" spans="1:12" ht="27.6" customHeight="1" x14ac:dyDescent="0.25">
      <c r="A46" s="47">
        <v>32</v>
      </c>
      <c r="B46" s="44">
        <f>VLOOKUP('Pre-Evaluation Questionnaire'!$C$12,'Automation Weight Options'!D:E,2,FALSE)</f>
        <v>2</v>
      </c>
      <c r="C46" s="45">
        <f t="shared" si="3"/>
        <v>0</v>
      </c>
      <c r="D46" s="46" t="str">
        <f>IFERROR(IF(ISBLANK(#REF!),"",VLOOKUP(#REF!,'AutomationCriteria Menu Options'!V:W,2,FALSE)),"")</f>
        <v/>
      </c>
      <c r="E46" s="287" t="str">
        <f>'Contractor Evaluation'!E46:K46</f>
        <v>Did the Contractor respond appropriately to service delivery issues (complaints, inquiries, third party claims, liens, etc.)?</v>
      </c>
      <c r="F46" s="287"/>
      <c r="G46" s="287"/>
      <c r="H46" s="287"/>
      <c r="I46" s="287"/>
      <c r="J46" s="287"/>
      <c r="K46" s="287"/>
      <c r="L46" s="95" t="s">
        <v>101</v>
      </c>
    </row>
    <row r="47" spans="1:12" ht="54" customHeight="1" x14ac:dyDescent="0.25">
      <c r="A47" s="47">
        <v>33</v>
      </c>
      <c r="B47" s="91">
        <v>4</v>
      </c>
      <c r="C47" s="45">
        <f>IF(ISERR($D47/100*$B47),0,($D47/100*$B47))</f>
        <v>0</v>
      </c>
      <c r="D47" s="46" t="str">
        <f>IFERROR(IF(ISBLANK(#REF!),"",VLOOKUP(#REF!,'AutomationCriteria Menu Options'!V:W,2,FALSE)),"")</f>
        <v/>
      </c>
      <c r="E47" s="287" t="str">
        <f>'Contractor Evaluation'!E47:K47</f>
        <v>Was the Contractor fair and did they conduct themselves with common courtesy and appropriate business manner when dealing with the Public, Agency staff/ representatives, and own employees (e.g. properly identifying themselves to the Public and Agency staff as required)?</v>
      </c>
      <c r="F47" s="287"/>
      <c r="G47" s="287"/>
      <c r="H47" s="287"/>
      <c r="I47" s="287"/>
      <c r="J47" s="287"/>
      <c r="K47" s="287"/>
      <c r="L47" s="95" t="s">
        <v>106</v>
      </c>
    </row>
    <row r="48" spans="1:12" s="40" customFormat="1" ht="12.75" x14ac:dyDescent="0.2">
      <c r="A48" s="63"/>
      <c r="B48" s="87">
        <f>SUM(B49:B55)</f>
        <v>18</v>
      </c>
      <c r="C48" s="42">
        <f>SUM(C49:C50)</f>
        <v>0</v>
      </c>
      <c r="D48" s="41"/>
      <c r="E48" s="284" t="s">
        <v>7</v>
      </c>
      <c r="F48" s="285"/>
      <c r="G48" s="285"/>
      <c r="H48" s="285"/>
      <c r="I48" s="285"/>
      <c r="J48" s="285"/>
      <c r="K48" s="286"/>
      <c r="L48" s="63"/>
    </row>
    <row r="49" spans="1:12" ht="39.75" customHeight="1" x14ac:dyDescent="0.25">
      <c r="A49" s="47">
        <v>34</v>
      </c>
      <c r="B49" s="44">
        <v>3</v>
      </c>
      <c r="C49" s="45">
        <f t="shared" ref="C49:C53" si="4">IF(ISERR($D49/100*$B49),0,($D49/100*$B49))</f>
        <v>0</v>
      </c>
      <c r="D49" s="46" t="str">
        <f>IFERROR(IF(ISBLANK(#REF!),"",VLOOKUP(#REF!,'AutomationCriteria Menu Options'!V:W,2,FALSE)),"")</f>
        <v/>
      </c>
      <c r="E49" s="281" t="str">
        <f>'Contractor Evaluation'!E49:K49</f>
        <v>Did the Contractor provide complete start-up/commissioning services of all equipment/systems (e.g. BAS, access controls, networking, M&amp;E, etc.) and resolve all issues, in a timely manner?</v>
      </c>
      <c r="F49" s="282"/>
      <c r="G49" s="282"/>
      <c r="H49" s="282"/>
      <c r="I49" s="282"/>
      <c r="J49" s="282"/>
      <c r="K49" s="283"/>
      <c r="L49" s="95" t="s">
        <v>99</v>
      </c>
    </row>
    <row r="50" spans="1:12" ht="28.5" customHeight="1" x14ac:dyDescent="0.25">
      <c r="A50" s="47">
        <v>35</v>
      </c>
      <c r="B50" s="44">
        <f>VLOOKUP('Pre-Evaluation Questionnaire'!$C$5,'Automation Weight Options'!B:E,4,FALSE)</f>
        <v>2</v>
      </c>
      <c r="C50" s="45">
        <f t="shared" si="4"/>
        <v>0</v>
      </c>
      <c r="D50" s="46" t="str">
        <f>IFERROR(IF(ISBLANK(#REF!),"",VLOOKUP(#REF!,'AutomationCriteria Menu Options'!J:K,2,FALSE)),"")</f>
        <v/>
      </c>
      <c r="E50" s="281" t="str">
        <f>'Contractor Evaluation'!E50:K50</f>
        <v>Did the Contractor provide complete training of Maintenance personnel in use of building systems, in accordance with the contract documents?</v>
      </c>
      <c r="F50" s="282"/>
      <c r="G50" s="282"/>
      <c r="H50" s="282"/>
      <c r="I50" s="282"/>
      <c r="J50" s="282"/>
      <c r="K50" s="283"/>
      <c r="L50" s="95" t="s">
        <v>99</v>
      </c>
    </row>
    <row r="51" spans="1:12" s="40" customFormat="1" ht="26.25" customHeight="1" x14ac:dyDescent="0.2">
      <c r="A51" s="47">
        <v>36</v>
      </c>
      <c r="B51" s="44">
        <f>VLOOKUP('Pre-Evaluation Questionnaire'!$C$5,'Automation Weight Options'!B:E,4,FALSE)</f>
        <v>2</v>
      </c>
      <c r="C51" s="45">
        <f t="shared" si="4"/>
        <v>0</v>
      </c>
      <c r="D51" s="41">
        <f>SUM(D52:D55)</f>
        <v>0</v>
      </c>
      <c r="E51" s="281" t="str">
        <f>'Contractor Evaluation'!E51:K51</f>
        <v>Did the Contractor meet the Substantial Performance by the contractually obligated date(s) or revised agreed-upon date(s)?</v>
      </c>
      <c r="F51" s="282"/>
      <c r="G51" s="282"/>
      <c r="H51" s="282"/>
      <c r="I51" s="282"/>
      <c r="J51" s="282"/>
      <c r="K51" s="283"/>
      <c r="L51" s="95" t="s">
        <v>99</v>
      </c>
    </row>
    <row r="52" spans="1:12" ht="27.75" customHeight="1" x14ac:dyDescent="0.25">
      <c r="A52" s="47">
        <v>37</v>
      </c>
      <c r="B52" s="44">
        <f>VLOOKUP('Pre-Evaluation Questionnaire'!$C$5,'Automation Weight Options'!B:E,4,FALSE)</f>
        <v>2</v>
      </c>
      <c r="C52" s="45">
        <f t="shared" si="4"/>
        <v>0</v>
      </c>
      <c r="D52" s="85" t="str">
        <f>IFERROR(IF(ISBLANK(#REF!),"",VLOOKUP(#REF!,'AutomationCriteria Menu Options'!V:W,2,FALSE)),"")</f>
        <v/>
      </c>
      <c r="E52" s="281" t="str">
        <f>'Contractor Evaluation'!E52:K52</f>
        <v>Did the Contractor meet the Occupancy and Permit Close-Out by the contractually obligated date(s) or revised agreed-upon date(s)?</v>
      </c>
      <c r="F52" s="282"/>
      <c r="G52" s="282"/>
      <c r="H52" s="282"/>
      <c r="I52" s="282"/>
      <c r="J52" s="282"/>
      <c r="K52" s="283"/>
      <c r="L52" s="95" t="s">
        <v>99</v>
      </c>
    </row>
    <row r="53" spans="1:12" ht="27.6" customHeight="1" x14ac:dyDescent="0.25">
      <c r="A53" s="47">
        <v>38</v>
      </c>
      <c r="B53" s="44">
        <f>VLOOKUP('Pre-Evaluation Questionnaire'!$C$5,'Automation Weight Options'!B:D,3,FALSE)</f>
        <v>3</v>
      </c>
      <c r="C53" s="45">
        <f t="shared" si="4"/>
        <v>0</v>
      </c>
      <c r="D53" s="46" t="str">
        <f>IFERROR(IF(ISBLANK(#REF!),"",VLOOKUP(#REF!,'AutomationCriteria Menu Options'!J:K,2,FALSE)),"")</f>
        <v/>
      </c>
      <c r="E53" s="281" t="str">
        <f>'Contractor Evaluation'!E53:K53</f>
        <v>Did the Contractor make good all deficiencies and issues identified to the full satisfaction of the Agency?</v>
      </c>
      <c r="F53" s="282"/>
      <c r="G53" s="282"/>
      <c r="H53" s="282"/>
      <c r="I53" s="282"/>
      <c r="J53" s="282"/>
      <c r="K53" s="283"/>
      <c r="L53" s="95" t="s">
        <v>99</v>
      </c>
    </row>
    <row r="54" spans="1:12" s="84" customFormat="1" ht="39" customHeight="1" x14ac:dyDescent="0.25">
      <c r="A54" s="81">
        <v>39</v>
      </c>
      <c r="B54" s="44">
        <f>VLOOKUP('Pre-Evaluation Questionnaire'!$C$17,'Automation Weight Options'!B:D,2,FALSE)</f>
        <v>3</v>
      </c>
      <c r="C54" s="82">
        <f>IF(ISERR($D54/100*$B54),0,($D54/100*$B54))</f>
        <v>0</v>
      </c>
      <c r="D54" s="83" t="str">
        <f>IFERROR(IF(ISBLANK(#REF!),"",VLOOKUP(#REF!,'AutomationCriteria Menu Options'!V:W,2,FALSE)),"")</f>
        <v/>
      </c>
      <c r="E54" s="281" t="str">
        <f>'Contractor Evaluation'!E54:K54</f>
        <v>Did the Contractor submit on schedule complete Operations and Maintenance Manuals as well as accurate and/or complete record documents and drawings?</v>
      </c>
      <c r="F54" s="282"/>
      <c r="G54" s="282"/>
      <c r="H54" s="282"/>
      <c r="I54" s="282"/>
      <c r="J54" s="282"/>
      <c r="K54" s="283"/>
      <c r="L54" s="95" t="s">
        <v>99</v>
      </c>
    </row>
    <row r="55" spans="1:12" ht="38.25" customHeight="1" x14ac:dyDescent="0.25">
      <c r="A55" s="47">
        <v>40</v>
      </c>
      <c r="B55" s="44">
        <f>VLOOKUP('Pre-Evaluation Questionnaire'!$C$5,'Automation Weight Options'!B:D,3,FALSE)</f>
        <v>3</v>
      </c>
      <c r="C55" s="45">
        <f t="shared" ref="C55" si="5">IF(ISERR($D55/100*$B55),0,($D55/100*$B55))</f>
        <v>0</v>
      </c>
      <c r="D55" s="46" t="str">
        <f>IFERROR(IF(ISBLANK(#REF!),"",VLOOKUP(#REF!,'AutomationCriteria Menu Options'!J:K,2,FALSE)),"")</f>
        <v/>
      </c>
      <c r="E55" s="281" t="str">
        <f>'Contractor Evaluation'!E55:K55</f>
        <v>Did the Contractor meet the requirements of Substantial Performance (e.g. warranties, operational manuals, as-built drawings, etc.) by the contractually obligated date or revised agreed-upon date?</v>
      </c>
      <c r="F55" s="282"/>
      <c r="G55" s="282"/>
      <c r="H55" s="282"/>
      <c r="I55" s="282"/>
      <c r="J55" s="282"/>
      <c r="K55" s="283"/>
      <c r="L55" s="95" t="s">
        <v>99</v>
      </c>
    </row>
    <row r="56" spans="1:12" ht="5.85" customHeight="1" x14ac:dyDescent="0.25">
      <c r="B56" s="49"/>
      <c r="C56" s="45"/>
      <c r="D56" s="50"/>
      <c r="E56" s="51"/>
      <c r="F56" s="51"/>
      <c r="G56" s="52"/>
      <c r="H56" s="53"/>
      <c r="I56" s="53"/>
      <c r="J56" s="53"/>
      <c r="K56" s="53"/>
      <c r="L56" s="54"/>
    </row>
    <row r="57" spans="1:12" ht="13.7" customHeight="1" x14ac:dyDescent="0.25">
      <c r="A57" s="259" t="s">
        <v>45</v>
      </c>
      <c r="B57" s="260"/>
      <c r="C57" s="260"/>
      <c r="D57" s="260"/>
      <c r="E57" s="260"/>
      <c r="F57" s="261"/>
      <c r="G57" s="55">
        <f>B9+B12+B17+B28+B37+B45+B48</f>
        <v>100</v>
      </c>
      <c r="H57" s="271" t="s">
        <v>49</v>
      </c>
      <c r="I57" s="272"/>
      <c r="J57" s="273"/>
      <c r="K57" s="274"/>
      <c r="L57" s="274"/>
    </row>
    <row r="58" spans="1:12" ht="13.7" customHeight="1" x14ac:dyDescent="0.25">
      <c r="A58" s="259" t="s">
        <v>46</v>
      </c>
      <c r="B58" s="260"/>
      <c r="C58" s="260"/>
      <c r="D58" s="260"/>
      <c r="E58" s="260"/>
      <c r="F58" s="261"/>
      <c r="G58" s="56">
        <f>C51+C40+C28+C17+C12+C48+C9</f>
        <v>0</v>
      </c>
      <c r="J58" s="275"/>
      <c r="K58" s="276"/>
      <c r="L58" s="276"/>
    </row>
    <row r="59" spans="1:12" ht="13.7" customHeight="1" x14ac:dyDescent="0.25">
      <c r="A59" s="259" t="s">
        <v>48</v>
      </c>
      <c r="B59" s="260"/>
      <c r="C59" s="260"/>
      <c r="D59" s="260"/>
      <c r="E59" s="260"/>
      <c r="F59" s="261"/>
      <c r="G59" s="94">
        <f>G58/G57</f>
        <v>0</v>
      </c>
      <c r="J59" s="275"/>
      <c r="K59" s="276"/>
      <c r="L59" s="276"/>
    </row>
    <row r="60" spans="1:12" ht="15.75" customHeight="1" x14ac:dyDescent="0.25">
      <c r="A60" s="259" t="s">
        <v>50</v>
      </c>
      <c r="B60" s="260"/>
      <c r="C60" s="260"/>
      <c r="D60" s="260"/>
      <c r="E60" s="260"/>
      <c r="F60" s="261"/>
      <c r="G60" s="279" t="str">
        <f>IF(G59&gt;=70%,"Satisfactory",IF(G59&gt;=60%,"Probationary",IF(G59&gt;=1%,"Suspension",IF(G59=0%,""))))</f>
        <v/>
      </c>
      <c r="H60" s="280"/>
      <c r="J60" s="277"/>
      <c r="K60" s="278"/>
      <c r="L60" s="278"/>
    </row>
    <row r="61" spans="1:12" ht="15" customHeight="1" x14ac:dyDescent="0.25">
      <c r="A61" s="259" t="s">
        <v>53</v>
      </c>
      <c r="B61" s="260"/>
      <c r="C61" s="260"/>
      <c r="D61" s="260"/>
      <c r="E61" s="260"/>
      <c r="F61" s="261"/>
      <c r="G61" s="262" t="str">
        <f>IF(G59&gt;=70%,"Manager or Supervisor",IF(G59&gt;=1%,"Director",IF(G59="0%","","")))</f>
        <v/>
      </c>
      <c r="H61" s="262"/>
      <c r="J61" s="57"/>
      <c r="K61" s="57"/>
      <c r="L61" s="57"/>
    </row>
    <row r="62" spans="1:12" ht="26.85" customHeight="1" x14ac:dyDescent="0.25">
      <c r="A62" s="263" t="s">
        <v>75</v>
      </c>
      <c r="B62" s="264"/>
      <c r="C62" s="264"/>
      <c r="D62" s="264"/>
      <c r="E62" s="264"/>
      <c r="F62" s="265"/>
      <c r="G62" s="266"/>
      <c r="H62" s="267"/>
      <c r="I62" s="267"/>
      <c r="J62" s="267"/>
      <c r="K62" s="268"/>
      <c r="L62" s="256" t="s">
        <v>17</v>
      </c>
    </row>
    <row r="63" spans="1:12" ht="5.85" customHeight="1" x14ac:dyDescent="0.25">
      <c r="A63" s="263" t="s">
        <v>76</v>
      </c>
      <c r="B63" s="264"/>
      <c r="C63" s="264"/>
      <c r="D63" s="264"/>
      <c r="E63" s="264"/>
      <c r="F63" s="265"/>
      <c r="G63" s="269"/>
      <c r="H63" s="269"/>
      <c r="I63" s="269"/>
      <c r="J63" s="269"/>
      <c r="K63" s="269"/>
      <c r="L63" s="257"/>
    </row>
    <row r="64" spans="1:12" ht="20.25" customHeight="1" x14ac:dyDescent="0.25">
      <c r="A64" s="263"/>
      <c r="B64" s="264"/>
      <c r="C64" s="264"/>
      <c r="D64" s="264"/>
      <c r="E64" s="264"/>
      <c r="F64" s="265"/>
      <c r="G64" s="270"/>
      <c r="H64" s="270"/>
      <c r="I64" s="270"/>
      <c r="J64" s="270"/>
      <c r="K64" s="270"/>
    </row>
    <row r="65" spans="1:12" ht="3.95" customHeight="1" x14ac:dyDescent="0.25"/>
    <row r="66" spans="1:12" ht="22.5" customHeight="1" x14ac:dyDescent="0.25">
      <c r="A66" s="252" t="s">
        <v>18</v>
      </c>
      <c r="B66" s="253"/>
      <c r="C66" s="253"/>
      <c r="D66" s="253"/>
      <c r="E66" s="254"/>
      <c r="F66" s="255"/>
      <c r="G66" s="255"/>
      <c r="H66" s="255"/>
      <c r="I66" s="255"/>
      <c r="J66" s="255"/>
      <c r="K66" s="255"/>
      <c r="L66" s="256" t="s">
        <v>17</v>
      </c>
    </row>
    <row r="67" spans="1:12" ht="8.65" customHeight="1" x14ac:dyDescent="0.25">
      <c r="A67" s="252" t="s">
        <v>19</v>
      </c>
      <c r="B67" s="253"/>
      <c r="C67" s="253"/>
      <c r="D67" s="253"/>
      <c r="E67" s="254"/>
      <c r="F67" s="258"/>
      <c r="G67" s="258"/>
      <c r="H67" s="258"/>
      <c r="I67" s="258"/>
      <c r="J67" s="258"/>
      <c r="K67" s="258"/>
      <c r="L67" s="257"/>
    </row>
    <row r="68" spans="1:12" ht="16.350000000000001" customHeight="1" x14ac:dyDescent="0.25">
      <c r="A68" s="252"/>
      <c r="B68" s="253"/>
      <c r="C68" s="253"/>
      <c r="D68" s="253"/>
      <c r="E68" s="254"/>
      <c r="F68" s="258"/>
      <c r="G68" s="258"/>
      <c r="H68" s="258"/>
      <c r="I68" s="258"/>
      <c r="J68" s="258"/>
      <c r="K68" s="258"/>
    </row>
    <row r="69" spans="1:12" ht="16.350000000000001" customHeight="1" x14ac:dyDescent="0.25">
      <c r="B69" s="58"/>
      <c r="C69" s="58"/>
      <c r="D69" s="58"/>
      <c r="E69" s="58"/>
      <c r="F69" s="96"/>
      <c r="G69" s="96"/>
      <c r="H69" s="96"/>
      <c r="I69" s="96"/>
      <c r="J69" s="96"/>
      <c r="K69" s="96"/>
    </row>
    <row r="70" spans="1:12" ht="16.350000000000001" customHeight="1" x14ac:dyDescent="0.25">
      <c r="B70" s="58"/>
      <c r="C70" s="58"/>
      <c r="D70" s="58"/>
      <c r="E70" s="58"/>
      <c r="F70" s="97"/>
      <c r="G70" s="97"/>
      <c r="H70" s="97"/>
      <c r="I70" s="97"/>
      <c r="J70" s="97"/>
      <c r="K70" s="97"/>
    </row>
  </sheetData>
  <sheetProtection algorithmName="SHA-512" hashValue="Atlbs6S4nVwKkObTD5rc1Ao25uACGSb0FFKZGl0EI/hLEjCPdTrWn6s9wY0X6aCad7WbLtiEsf0Qs+ZbW/rPQA==" saltValue="lBdPg9gcc7CsRYiV/cNqQQ==" spinCount="100000" sheet="1" objects="1" scenarios="1" formatColumns="0" formatRows="0" selectLockedCells="1" selectUnlockedCells="1"/>
  <mergeCells count="80">
    <mergeCell ref="E8:K8"/>
    <mergeCell ref="A2:L2"/>
    <mergeCell ref="A3:E3"/>
    <mergeCell ref="F3:H3"/>
    <mergeCell ref="I3:J3"/>
    <mergeCell ref="K3:L3"/>
    <mergeCell ref="A4:F4"/>
    <mergeCell ref="G4:L5"/>
    <mergeCell ref="A5:F5"/>
    <mergeCell ref="A6:E6"/>
    <mergeCell ref="F6:J6"/>
    <mergeCell ref="K6:L6"/>
    <mergeCell ref="A7:F7"/>
    <mergeCell ref="H7:L7"/>
    <mergeCell ref="E20:K20"/>
    <mergeCell ref="E9:K9"/>
    <mergeCell ref="E10:K10"/>
    <mergeCell ref="E11:K11"/>
    <mergeCell ref="E12:K12"/>
    <mergeCell ref="E13:K13"/>
    <mergeCell ref="E14:K14"/>
    <mergeCell ref="E15:K15"/>
    <mergeCell ref="E16:K16"/>
    <mergeCell ref="E17:K17"/>
    <mergeCell ref="E18:K18"/>
    <mergeCell ref="E19:K19"/>
    <mergeCell ref="E32:K32"/>
    <mergeCell ref="E21:K21"/>
    <mergeCell ref="E22:K22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E55:K55"/>
    <mergeCell ref="E44:K44"/>
    <mergeCell ref="E33:K33"/>
    <mergeCell ref="E34:K34"/>
    <mergeCell ref="E35:K35"/>
    <mergeCell ref="E36:K36"/>
    <mergeCell ref="E37:K37"/>
    <mergeCell ref="E38:K38"/>
    <mergeCell ref="E39:K39"/>
    <mergeCell ref="E40:K40"/>
    <mergeCell ref="E41:K41"/>
    <mergeCell ref="E42:K42"/>
    <mergeCell ref="E43:K43"/>
    <mergeCell ref="E50:K50"/>
    <mergeCell ref="E51:K51"/>
    <mergeCell ref="E52:K52"/>
    <mergeCell ref="E53:K53"/>
    <mergeCell ref="E54:K54"/>
    <mergeCell ref="E45:K45"/>
    <mergeCell ref="E46:K46"/>
    <mergeCell ref="E47:K47"/>
    <mergeCell ref="E48:K48"/>
    <mergeCell ref="E49:K49"/>
    <mergeCell ref="A57:F57"/>
    <mergeCell ref="H57:I57"/>
    <mergeCell ref="J57:L60"/>
    <mergeCell ref="A58:F58"/>
    <mergeCell ref="A59:F59"/>
    <mergeCell ref="A60:F60"/>
    <mergeCell ref="G60:H60"/>
    <mergeCell ref="A61:F61"/>
    <mergeCell ref="G61:H61"/>
    <mergeCell ref="A62:F62"/>
    <mergeCell ref="G62:K62"/>
    <mergeCell ref="L62:L63"/>
    <mergeCell ref="A63:F64"/>
    <mergeCell ref="G63:K64"/>
    <mergeCell ref="A66:E66"/>
    <mergeCell ref="F66:K66"/>
    <mergeCell ref="L66:L67"/>
    <mergeCell ref="A67:E68"/>
    <mergeCell ref="F67:K68"/>
  </mergeCells>
  <conditionalFormatting sqref="C16:D16">
    <cfRule type="containsText" dxfId="14" priority="73" operator="containsText" text="Not Applicable">
      <formula>NOT(ISERROR(SEARCH("Not Applicable",C16)))</formula>
    </cfRule>
  </conditionalFormatting>
  <conditionalFormatting sqref="B16">
    <cfRule type="containsText" dxfId="13" priority="14" operator="containsText" text="Not Applicable">
      <formula>NOT(ISERROR(SEARCH("Not Applicable",B16)))</formula>
    </cfRule>
  </conditionalFormatting>
  <conditionalFormatting sqref="B26:B27">
    <cfRule type="containsText" dxfId="12" priority="12" operator="containsText" text="Not Applicable">
      <formula>NOT(ISERROR(SEARCH("Not Applicable",B26)))</formula>
    </cfRule>
  </conditionalFormatting>
  <conditionalFormatting sqref="B35">
    <cfRule type="containsText" dxfId="11" priority="11" operator="containsText" text="Not Applicable">
      <formula>NOT(ISERROR(SEARCH("Not Applicable",B35)))</formula>
    </cfRule>
  </conditionalFormatting>
  <conditionalFormatting sqref="B19">
    <cfRule type="containsText" dxfId="10" priority="9" operator="containsText" text="Not Applicable">
      <formula>NOT(ISERROR(SEARCH("Not Applicable",B19)))</formula>
    </cfRule>
  </conditionalFormatting>
  <conditionalFormatting sqref="B53">
    <cfRule type="containsText" dxfId="9" priority="6" operator="containsText" text="Not Applicable">
      <formula>NOT(ISERROR(SEARCH("Not Applicable",B53)))</formula>
    </cfRule>
  </conditionalFormatting>
  <conditionalFormatting sqref="B55">
    <cfRule type="containsText" dxfId="8" priority="5" operator="containsText" text="Not Applicable">
      <formula>NOT(ISERROR(SEARCH("Not Applicable",B55)))</formula>
    </cfRule>
  </conditionalFormatting>
  <conditionalFormatting sqref="B46">
    <cfRule type="containsText" dxfId="7" priority="4" operator="containsText" text="Not Applicable">
      <formula>NOT(ISERROR(SEARCH("Not Applicable",B46)))</formula>
    </cfRule>
  </conditionalFormatting>
  <conditionalFormatting sqref="B36">
    <cfRule type="containsText" dxfId="6" priority="3" operator="containsText" text="Not Applicable">
      <formula>NOT(ISERROR(SEARCH("Not Applicable",B36)))</formula>
    </cfRule>
  </conditionalFormatting>
  <conditionalFormatting sqref="B34">
    <cfRule type="containsText" dxfId="5" priority="2" operator="containsText" text="Not Applicable">
      <formula>NOT(ISERROR(SEARCH("Not Applicable",B34)))</formula>
    </cfRule>
  </conditionalFormatting>
  <conditionalFormatting sqref="B54">
    <cfRule type="containsText" dxfId="4" priority="1" operator="containsText" text="Not Applicable">
      <formula>NOT(ISERROR(SEARCH("Not Applicable",B54)))</formula>
    </cfRule>
  </conditionalFormatting>
  <conditionalFormatting sqref="B10">
    <cfRule type="containsText" dxfId="3" priority="13" operator="containsText" text="Not Applicable">
      <formula>NOT(ISERROR(SEARCH("Not Applicable",B10)))</formula>
    </cfRule>
  </conditionalFormatting>
  <conditionalFormatting sqref="B38:B41">
    <cfRule type="containsText" dxfId="2" priority="10" operator="containsText" text="Not Applicable">
      <formula>NOT(ISERROR(SEARCH("Not Applicable",B38)))</formula>
    </cfRule>
  </conditionalFormatting>
  <conditionalFormatting sqref="B49">
    <cfRule type="containsText" dxfId="1" priority="8" operator="containsText" text="Not Applicable">
      <formula>NOT(ISERROR(SEARCH("Not Applicable",B49)))</formula>
    </cfRule>
  </conditionalFormatting>
  <conditionalFormatting sqref="B50:B52">
    <cfRule type="containsText" dxfId="0" priority="7" operator="containsText" text="Not Applicable">
      <formula>NOT(ISERROR(SEARCH("Not Applicable",B50)))</formula>
    </cfRule>
  </conditionalFormatting>
  <dataValidations count="2">
    <dataValidation type="list" showInputMessage="1" showErrorMessage="1" sqref="L56" xr:uid="{00000000-0002-0000-0500-000000000000}">
      <formula1>$P$3:$P$3</formula1>
    </dataValidation>
    <dataValidation showInputMessage="1" showErrorMessage="1" sqref="G7 B49:B56 B26:B27 B19 B34:B36 B16 B38:B41 B10 B46" xr:uid="{00000000-0002-0000-0500-000001000000}"/>
  </dataValidations>
  <pageMargins left="0.25" right="0.25" top="0.5" bottom="0.5" header="0.3" footer="0.3"/>
  <pageSetup paperSize="5" scale="95" fitToHeight="2" orientation="portrait" r:id="rId1"/>
  <headerFooter differentOddEven="1" differentFirst="1">
    <oddHeader>&amp;LPage 3 of 3</oddHeader>
    <evenHeader>&amp;LPage 2 of 3</evenHeader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Pre-Evaluation Questionnaire</vt:lpstr>
      <vt:lpstr>Contractor Evaluation</vt:lpstr>
      <vt:lpstr>Additional Comments</vt:lpstr>
      <vt:lpstr>Automation Weight Options</vt:lpstr>
      <vt:lpstr>AutomationCriteria Menu Options</vt:lpstr>
      <vt:lpstr>Contractor Evaluation Guide</vt:lpstr>
      <vt:lpstr>'Contractor Evaluation'!Print_Area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Gagnon, Camille</dc:creator>
  <cp:lastModifiedBy>Chong, Andrew</cp:lastModifiedBy>
  <cp:lastPrinted>2017-05-03T16:16:04Z</cp:lastPrinted>
  <dcterms:created xsi:type="dcterms:W3CDTF">2014-08-18T15:50:58Z</dcterms:created>
  <dcterms:modified xsi:type="dcterms:W3CDTF">2018-09-20T14:36:44Z</dcterms:modified>
</cp:coreProperties>
</file>